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001"/>
  <workbookPr defaultThemeVersion="166925"/>
  <mc:AlternateContent xmlns:mc="http://schemas.openxmlformats.org/markup-compatibility/2006">
    <mc:Choice Requires="x15">
      <x15ac:absPath xmlns:x15ac="http://schemas.microsoft.com/office/spreadsheetml/2010/11/ac" url="C:\Users\User\Desktop\HPR´s\Aurora-HCP\PRESTAÇÃO DE CONTAS -2020\MAIO 20\CGM-RE\"/>
    </mc:Choice>
  </mc:AlternateContent>
  <xr:revisionPtr revIDLastSave="0" documentId="8_{B33E8338-32C1-49F5-B23F-A64A9BFE987C}" xr6:coauthVersionLast="45" xr6:coauthVersionMax="45" xr10:uidLastSave="{00000000-0000-0000-0000-000000000000}"/>
  <bookViews>
    <workbookView xWindow="-120" yWindow="-120" windowWidth="20730" windowHeight="11160" xr2:uid="{7113A6F5-B6AE-4729-A667-5AB84C239B7B}"/>
  </bookViews>
  <sheets>
    <sheet name="CONTÁBIL- FINANCEIRA " sheetId="1" r:id="rId1"/>
  </sheets>
  <externalReferences>
    <externalReference r:id="rId2"/>
  </externalReferences>
  <definedNames>
    <definedName name="__xlfn_IFERROR">#N/A</definedName>
    <definedName name="__xlfn_SUMIFS">#N/A</definedName>
    <definedName name="_xlnm.Print_Area" localSheetId="0">'CONTÁBIL- FINANCEIRA '!$C$1:$G$284</definedName>
    <definedName name="ATIVOSouJOVEM">'[1]DADOS (OCULTAR)'!$Y$4:$Y$5</definedName>
    <definedName name="CATDESP6">'[1]DADOS (OCULTAR)'!$B$3:$B$180</definedName>
    <definedName name="CLASSIF">'[1]DADOS (OCULTAR)'!#REF!</definedName>
    <definedName name="Classificação">'[1]DADOS (OCULTAR)'!$F$4:$F$5</definedName>
    <definedName name="COMPET">'[1]DADOS (OCULTAR)'!$D$4:$D$75</definedName>
    <definedName name="DIVISÃO">'[1]DADOS (OCULTAR)'!$U$3:$U$4</definedName>
    <definedName name="Excel_BuiltIn__FilterDatabase" localSheetId="0">'CONTÁBIL- FINANCEIRA '!$B$28:$G$273</definedName>
    <definedName name="Excel_BuiltIn_Print_Area_8" localSheetId="0">#REF!</definedName>
    <definedName name="Excel_BuiltIn_Print_Area_8">#REF!</definedName>
    <definedName name="Excel_BuiltIn_Print_Area_9" localSheetId="0">#REF!</definedName>
    <definedName name="Excel_BuiltIn_Print_Area_9">#REF!</definedName>
    <definedName name="MESES">'[1]DADOS (OCULTAR)'!$Z$4:$Z$15</definedName>
    <definedName name="NÃO">'CONTÁBIL- FINANCEIRA '!$G$6</definedName>
    <definedName name="Print_Area_0" localSheetId="0">'CONTÁBIL- FINANCEIRA '!$C$1:$G$284</definedName>
    <definedName name="Print_Area_0_0" localSheetId="0">'CONTÁBIL- FINANCEIRA '!$C$1:$G$284</definedName>
    <definedName name="Print_Area_0_0_0" localSheetId="0">'CONTÁBIL- FINANCEIRA '!$C$1:$G$284</definedName>
    <definedName name="Print_Area_0_0_0_0" localSheetId="0">'CONTÁBIL- FINANCEIRA '!$C$1:$G$284</definedName>
    <definedName name="Print_Area_0_0_0_0_0" localSheetId="0">'CONTÁBIL- FINANCEIRA '!$C$1:$G$284</definedName>
    <definedName name="RELDESPPG">'[1]DADOS (OCULTAR)'!$AK$3:$AK$188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9" i="1" l="1"/>
  <c r="F17" i="1"/>
  <c r="F24" i="1"/>
  <c r="F25" i="1"/>
  <c r="F31" i="1"/>
  <c r="F30" i="1" s="1"/>
  <c r="F29" i="1" s="1"/>
  <c r="F32" i="1"/>
  <c r="F33" i="1"/>
  <c r="F34" i="1"/>
  <c r="F35" i="1"/>
  <c r="F36" i="1"/>
  <c r="F37" i="1"/>
  <c r="F39" i="1"/>
  <c r="F38" i="1" s="1"/>
  <c r="F40" i="1"/>
  <c r="F41" i="1"/>
  <c r="F42" i="1"/>
  <c r="F43" i="1"/>
  <c r="F44" i="1"/>
  <c r="F45" i="1"/>
  <c r="F46" i="1"/>
  <c r="F48" i="1"/>
  <c r="F49" i="1"/>
  <c r="F50" i="1"/>
  <c r="F51" i="1"/>
  <c r="F47" i="1" s="1"/>
  <c r="F261" i="1" s="1"/>
  <c r="F52" i="1"/>
  <c r="F63" i="1"/>
  <c r="F68" i="1"/>
  <c r="F71" i="1"/>
  <c r="F69" i="1" s="1"/>
  <c r="F67" i="1" s="1"/>
  <c r="F79" i="1"/>
  <c r="F81" i="1"/>
  <c r="F80" i="1" s="1"/>
  <c r="F82" i="1"/>
  <c r="F84" i="1"/>
  <c r="F83" i="1" s="1"/>
  <c r="F85" i="1"/>
  <c r="D89" i="1"/>
  <c r="F89" i="1"/>
  <c r="D90" i="1"/>
  <c r="F90" i="1"/>
  <c r="G90" i="1"/>
  <c r="D91" i="1"/>
  <c r="D92" i="1"/>
  <c r="F92" i="1"/>
  <c r="G92" i="1"/>
  <c r="D93" i="1"/>
  <c r="C95" i="1"/>
  <c r="E95" i="1"/>
  <c r="F99" i="1"/>
  <c r="F98" i="1" s="1"/>
  <c r="F100" i="1"/>
  <c r="F101" i="1"/>
  <c r="F102" i="1"/>
  <c r="F104" i="1"/>
  <c r="F103" i="1" s="1"/>
  <c r="F105" i="1"/>
  <c r="F106" i="1"/>
  <c r="F107" i="1"/>
  <c r="F108" i="1"/>
  <c r="F109" i="1"/>
  <c r="F111" i="1"/>
  <c r="F110" i="1" s="1"/>
  <c r="F112" i="1"/>
  <c r="F116" i="1"/>
  <c r="F117" i="1"/>
  <c r="F115" i="1" s="1"/>
  <c r="F118" i="1"/>
  <c r="F119" i="1"/>
  <c r="F120" i="1"/>
  <c r="F121" i="1"/>
  <c r="F123" i="1"/>
  <c r="F122" i="1" s="1"/>
  <c r="F124" i="1"/>
  <c r="F125" i="1"/>
  <c r="F127" i="1"/>
  <c r="F126" i="1" s="1"/>
  <c r="F128" i="1"/>
  <c r="F129" i="1"/>
  <c r="F130" i="1"/>
  <c r="F131" i="1"/>
  <c r="F132" i="1"/>
  <c r="F136" i="1"/>
  <c r="F137" i="1"/>
  <c r="F135" i="1" s="1"/>
  <c r="F134" i="1" s="1"/>
  <c r="F138" i="1"/>
  <c r="F139" i="1"/>
  <c r="F140" i="1"/>
  <c r="F141" i="1"/>
  <c r="F142" i="1"/>
  <c r="F143" i="1"/>
  <c r="F144" i="1"/>
  <c r="F145" i="1"/>
  <c r="F146" i="1"/>
  <c r="F148" i="1"/>
  <c r="F147" i="1" s="1"/>
  <c r="F149" i="1"/>
  <c r="F150" i="1"/>
  <c r="F153" i="1"/>
  <c r="F152" i="1" s="1"/>
  <c r="F154" i="1"/>
  <c r="F155" i="1"/>
  <c r="F156" i="1"/>
  <c r="F157" i="1"/>
  <c r="F158" i="1"/>
  <c r="F161" i="1"/>
  <c r="F160" i="1" s="1"/>
  <c r="F159" i="1" s="1"/>
  <c r="F162" i="1"/>
  <c r="F163" i="1"/>
  <c r="F164" i="1"/>
  <c r="F165" i="1"/>
  <c r="F166" i="1"/>
  <c r="F167" i="1"/>
  <c r="F169" i="1"/>
  <c r="F168" i="1" s="1"/>
  <c r="F170" i="1"/>
  <c r="F171" i="1"/>
  <c r="F172" i="1"/>
  <c r="F173" i="1"/>
  <c r="F175" i="1"/>
  <c r="F183" i="1"/>
  <c r="D187" i="1"/>
  <c r="F187" i="1"/>
  <c r="D188" i="1"/>
  <c r="F188" i="1"/>
  <c r="G188" i="1"/>
  <c r="D189" i="1"/>
  <c r="D190" i="1"/>
  <c r="F190" i="1"/>
  <c r="G190" i="1"/>
  <c r="C193" i="1"/>
  <c r="E193" i="1"/>
  <c r="F201" i="1"/>
  <c r="F206" i="1"/>
  <c r="F208" i="1"/>
  <c r="F215" i="1"/>
  <c r="F218" i="1"/>
  <c r="F220" i="1" s="1"/>
  <c r="F225" i="1"/>
  <c r="F232" i="1"/>
  <c r="F233" i="1"/>
  <c r="F235" i="1" s="1"/>
  <c r="F234" i="1"/>
  <c r="F243" i="1"/>
  <c r="F253" i="1" s="1"/>
  <c r="F251" i="1"/>
  <c r="F259" i="1"/>
  <c r="F260" i="1"/>
  <c r="F267" i="1"/>
  <c r="F269" i="1"/>
  <c r="F270" i="1"/>
  <c r="F271" i="1"/>
  <c r="F272" i="1"/>
  <c r="F268" i="1" s="1"/>
  <c r="F274" i="1" s="1"/>
  <c r="F273" i="1"/>
  <c r="F279" i="1"/>
  <c r="F280" i="1"/>
  <c r="F174" i="1" s="1"/>
  <c r="F151" i="1" l="1"/>
  <c r="F114" i="1"/>
  <c r="F113" i="1" s="1"/>
  <c r="F133" i="1"/>
  <c r="F97" i="1"/>
  <c r="F78" i="1"/>
  <c r="F61" i="1"/>
  <c r="F28" i="1"/>
  <c r="F258" i="1"/>
  <c r="F178" i="1" l="1"/>
  <c r="F262" i="1"/>
  <c r="F176" i="1"/>
  <c r="F179" i="1" l="1"/>
  <c r="F177" i="1"/>
  <c r="F180" i="1" s="1"/>
</calcChain>
</file>

<file path=xl/sharedStrings.xml><?xml version="1.0" encoding="utf-8"?>
<sst xmlns="http://schemas.openxmlformats.org/spreadsheetml/2006/main" count="488" uniqueCount="387">
  <si>
    <t>NÃO</t>
  </si>
  <si>
    <t>SIM</t>
  </si>
  <si>
    <t>ASSINATURA RESPONSÁVEL PELA UNIDADE</t>
  </si>
  <si>
    <t xml:space="preserve">DATA </t>
  </si>
  <si>
    <t>RECEBIMENTO SES/SEAS/DGMMAS
(DATA e ASSINATURA)</t>
  </si>
  <si>
    <t>_____________________________________</t>
  </si>
  <si>
    <t>______/______/_______</t>
  </si>
  <si>
    <t>* NÃO ACUMULA, CONFORME CONTRATO A DIFERENÇA NÃO UTILIZADA É REVERTIDA PARA CUSTEIO.</t>
  </si>
  <si>
    <t>SALDO FINAL</t>
  </si>
  <si>
    <t>DESPESAS COM ENSINO E PESQUISA CONFORME PROPOSTA DA O.S.S</t>
  </si>
  <si>
    <t>VALOR</t>
  </si>
  <si>
    <t>DESCRIÇÃO</t>
  </si>
  <si>
    <t>DESPESAS COM ENSINO E PESQUISA</t>
  </si>
  <si>
    <t>10. Despesas com Ensino e Pesquisa</t>
  </si>
  <si>
    <t>SALDO FINAL = (a) + (b) - (c)</t>
  </si>
  <si>
    <t>9.5 OUTRAS DESPESAS COM INVESTIMENTOS</t>
  </si>
  <si>
    <t>9.4 VEÍCULOS</t>
  </si>
  <si>
    <t>9.3 OBRAS E CONSTRUÇÕES</t>
  </si>
  <si>
    <t>9.2 MÓVEIS E UTENSÍLIOS</t>
  </si>
  <si>
    <t>9.1 EQUIPAMENTOS</t>
  </si>
  <si>
    <t>9. DESPESA COM PLANO DE INVESTIMENTO AUTORIZADO PELA CONTRATANTE (c)</t>
  </si>
  <si>
    <t>RECEITA COM PLANO DE INVESTIMENTO AUTORIZADO PELA CONTRATANTE (b)</t>
  </si>
  <si>
    <t>SALDO ANTERIOR (a)</t>
  </si>
  <si>
    <t>CONTROLE DO PLANO DE INVESTIMENTO AUTORIZADO PELA CONTRATANTE</t>
  </si>
  <si>
    <t>SALDO FINAL (6 = 1+2-3-4-5)</t>
  </si>
  <si>
    <t>RESCISÕES (5)</t>
  </si>
  <si>
    <t>13º SALÁRIO (4)</t>
  </si>
  <si>
    <t>FÉRIAS (3)</t>
  </si>
  <si>
    <t>PROVISÃO DO MÊS (2)</t>
  </si>
  <si>
    <t>SALDO INICIAL (1)</t>
  </si>
  <si>
    <t>SALDO DE PROVISÕES</t>
  </si>
  <si>
    <t>TOTAL A PAGAR</t>
  </si>
  <si>
    <t>TOTAL</t>
  </si>
  <si>
    <t>Contas a Vencer nos meses posteriores ao mês subsequente à prestação de contas.</t>
  </si>
  <si>
    <t>Contas a Vencer no mês subsequente ao mês da prestação de contas.</t>
  </si>
  <si>
    <t>Contas Vencidas em meses anteriores à prestação de contas.</t>
  </si>
  <si>
    <t>Contas Vencidas no mês da prestação de contas</t>
  </si>
  <si>
    <t>FORNECEDORES</t>
  </si>
  <si>
    <t>BENEFÍCIOS</t>
  </si>
  <si>
    <t>ENCARGOS</t>
  </si>
  <si>
    <t>ORDENADOS</t>
  </si>
  <si>
    <t>PESSOAL</t>
  </si>
  <si>
    <t>CONTAS A PAGAR</t>
  </si>
  <si>
    <t>SALDO FINAL (4 = 1+2+3)</t>
  </si>
  <si>
    <t>INVESTIMENTOS (3)</t>
  </si>
  <si>
    <t>MATERIAIS/ CONSUMOS DIVERSOS (2)</t>
  </si>
  <si>
    <t>INSUMOS ASSISTENCIAIS (1)</t>
  </si>
  <si>
    <t>SALDO DE ESTOQUE</t>
  </si>
  <si>
    <t>Obs: Para o campo (1) o valor será preenchido automaticamente de acordo com o que for informado na planilha "Relação de Despesas Pagas". 
Para o campo (2) o valor deverá ser digitado.</t>
  </si>
  <si>
    <t>(2) EMPRÉSTIMOS RECEBIDOS DE OUTRAS UNIDADES</t>
  </si>
  <si>
    <t>(1) EMPRÉSTIMOS CONCEDIDOS PARA OUTRAS UNIDADES</t>
  </si>
  <si>
    <t>SELECIONAR UNIDADE NA LISTA SUSPENSA</t>
  </si>
  <si>
    <t>CONTROLE DE EMPRÉSTIMOS RECEBIDOS / CONCEDIDOS</t>
  </si>
  <si>
    <r>
      <rPr>
        <b/>
        <sz val="12"/>
        <color indexed="63"/>
        <rFont val="Calibri"/>
        <family val="2"/>
        <charset val="1"/>
      </rPr>
      <t xml:space="preserve">SALDO DE RECURSOS DISPONÍVEIS </t>
    </r>
    <r>
      <rPr>
        <b/>
        <sz val="10"/>
        <color indexed="63"/>
        <rFont val="Calibri"/>
        <family val="2"/>
        <charset val="1"/>
      </rPr>
      <t>(CAIXA+CC+APLICAÇÃO)</t>
    </r>
  </si>
  <si>
    <t>SALDO FINAL (6 = 1-2+3+4-5)</t>
  </si>
  <si>
    <t>TRIBUTOS (5)</t>
  </si>
  <si>
    <t>RENDIMENTO APLICAÇÕES (4)</t>
  </si>
  <si>
    <t>APLICAÇÕES (3)</t>
  </si>
  <si>
    <t>RESGATES (2)</t>
  </si>
  <si>
    <t>APLICAÇÕES FINANCEIRAS</t>
  </si>
  <si>
    <t>SALDO FINAL (4 = 1-2+3)</t>
  </si>
  <si>
    <t>CRÉDITOS (3)</t>
  </si>
  <si>
    <t>DÉBITOS (2)</t>
  </si>
  <si>
    <t>CONTA CORRENTE</t>
  </si>
  <si>
    <t>CAIXA</t>
  </si>
  <si>
    <t>DISPONIBILIDADE DE RECURSOS</t>
  </si>
  <si>
    <t>RESPONSÁVEL PELA UNIDADE</t>
  </si>
  <si>
    <t>UNIDADE</t>
  </si>
  <si>
    <t>DEMONSTRATIVO DE INFORMAÇÕES FINANCEIRAS COMPLEMENTARES</t>
  </si>
  <si>
    <t>RECEBIMENTO
(DATA e ASSINATURA)</t>
  </si>
  <si>
    <t>(1) - O resultado leva em consideração as despesas efetivamente realizadas com férias, 13º e rescições na competência;
 (2) - O resultado considera apenas o valor provisionado para a competência.</t>
  </si>
  <si>
    <t>TURNOVER DO MÊS (%)</t>
  </si>
  <si>
    <t>RESSARCIMENTO DE DÉFICIT</t>
  </si>
  <si>
    <t>DEVOLUÇÃO DE SUPERÁVIT</t>
  </si>
  <si>
    <t>RESULTADO (DÉFICIT/SUPERÁVIT) APÓS AS PROVISÕES (2)</t>
  </si>
  <si>
    <t>TOTAL DE DESPESAS OPERACIONAIS APÓS AS PROVISÕES</t>
  </si>
  <si>
    <t>SALDO DE PROVISÕES DO MÊS</t>
  </si>
  <si>
    <t>RESULTADO (DÉFICIT/SUPERÁVIT) ANTES DAS PROVISÕES (1)</t>
  </si>
  <si>
    <t>TOTAL DE DESPESAS OPERACIONAIS ANTES DAS PROVISÕES</t>
  </si>
  <si>
    <t>11. Despesa(s) de Competência(s) Anterior(es)</t>
  </si>
  <si>
    <t xml:space="preserve"> 9. Despesas com Plano de Investimento Autorizado pela Contratante</t>
  </si>
  <si>
    <t xml:space="preserve">    8.4. Outras despesas Investimentos</t>
  </si>
  <si>
    <t>8.4. Outras despesas Investimentos</t>
  </si>
  <si>
    <t xml:space="preserve">    8.3. Obras e Construções</t>
  </si>
  <si>
    <t>8.3. Obras e Construções</t>
  </si>
  <si>
    <t xml:space="preserve">    8.2. Móveis e Utensílios</t>
  </si>
  <si>
    <t>8.2. Móveis e Utensílios</t>
  </si>
  <si>
    <t xml:space="preserve">    8.1. Equipamentos</t>
  </si>
  <si>
    <t>8.1. Equipamentos</t>
  </si>
  <si>
    <t>8. Investimentos autorizados pela SES</t>
  </si>
  <si>
    <t xml:space="preserve">  7.2.4. Reparo e Manutenção de Bens Móveis de Outras Naturezas</t>
  </si>
  <si>
    <t>5.7</t>
  </si>
  <si>
    <t>7.2.4. Reparo e Manutenção de Bens Móveis de Outras Naturezas</t>
  </si>
  <si>
    <t xml:space="preserve">  7.2.3. Reparo e Manutenção de Veículos</t>
  </si>
  <si>
    <t>5.6</t>
  </si>
  <si>
    <t>7.2.3. Reparo e Manutenção de Veículos</t>
  </si>
  <si>
    <t xml:space="preserve">  7.2.2. Reparo e Manutenção de Bens Imóveis</t>
  </si>
  <si>
    <t>5.4</t>
  </si>
  <si>
    <t>7.2.2. Reparo e Manutenção de Bens Imóveis</t>
  </si>
  <si>
    <t xml:space="preserve">      7.2.1.4. Outros Reparos e Manutenção de Máquinas e Equipamentos</t>
  </si>
  <si>
    <t>5.5</t>
  </si>
  <si>
    <t>7.2.1.4. Outros Reparos e Manutenção de Máquinas e Equipamentos</t>
  </si>
  <si>
    <t xml:space="preserve">      7.2.1.3. Engenharia Clínica</t>
  </si>
  <si>
    <t>7.2.1.3. Engenharia Clínica</t>
  </si>
  <si>
    <t xml:space="preserve">      7.2.1.2. Equipamentos de Informática</t>
  </si>
  <si>
    <t>7.2.1.2. Equipamentos de Informática</t>
  </si>
  <si>
    <t xml:space="preserve">      7.2.1.1. Equipamentos Médico-Hospitalar</t>
  </si>
  <si>
    <t>7.2.1.1. Equipamentos Médico-Hospitalar</t>
  </si>
  <si>
    <t xml:space="preserve">  7.2.1. Reparo e Manutenção de Máquinas e Equipamentos</t>
  </si>
  <si>
    <t>7.2 Manutenção (Pessoa Jurídica)</t>
  </si>
  <si>
    <t xml:space="preserve">  7.1.3. Reparo e Manutenção de Bens Imóveis</t>
  </si>
  <si>
    <t>4.5</t>
  </si>
  <si>
    <t>7.1.3. Reparo e Manutenção de Bens Imóveis</t>
  </si>
  <si>
    <t xml:space="preserve">  7.1.2. Reparo e Manutenção de Bens Móveis de Outras Naturezas</t>
  </si>
  <si>
    <t>4.4</t>
  </si>
  <si>
    <t>7.1.2. Reparo e Manutenção de Bens Móveis de Outras Naturezas</t>
  </si>
  <si>
    <t xml:space="preserve">      7.1.1.3. Outros Reparos e Manutenção de Equipamentos</t>
  </si>
  <si>
    <t>4.3</t>
  </si>
  <si>
    <t>7.1.1.3. Outros Reparos e Manutenção de Equipamentos</t>
  </si>
  <si>
    <t xml:space="preserve">      7.1.1.2. Equipamentos de Informática</t>
  </si>
  <si>
    <t>7.1.1.2. Equipamentos de Informática</t>
  </si>
  <si>
    <t xml:space="preserve">      7.1.1.1. Equipamentos Médico-Hospitalar</t>
  </si>
  <si>
    <t>7.1.1.1. Equipamentos Médico-Hospitalar</t>
  </si>
  <si>
    <t xml:space="preserve">  7.1.1. Reparo e Manutenção de Equipamentos</t>
  </si>
  <si>
    <t>7.1 Manutenção (Pessoa Física)</t>
  </si>
  <si>
    <t>7. Manutenção</t>
  </si>
  <si>
    <t xml:space="preserve">    6.3.2.3. Outros Serviços</t>
  </si>
  <si>
    <t>4.99</t>
  </si>
  <si>
    <t>6.3.2.3. Outros Serviços</t>
  </si>
  <si>
    <t xml:space="preserve">    6.3.2.2. Apoio Administrativo, Técnico e Operacional</t>
  </si>
  <si>
    <t>4.7</t>
  </si>
  <si>
    <t>6.3.2.2. Tecnico Operacional (Nível Médio / Elementar)</t>
  </si>
  <si>
    <t xml:space="preserve">    6.3.2.1. Técnico Profissional (Nível Superior)</t>
  </si>
  <si>
    <t>4.1</t>
  </si>
  <si>
    <t>6.3.2.1. Técnico Profissional (Nível Superior)</t>
  </si>
  <si>
    <t xml:space="preserve">    6.3.2. Pessoa Física</t>
  </si>
  <si>
    <t xml:space="preserve">        6.3.1.9. Outras Pessoas Jurídicas</t>
  </si>
  <si>
    <t>5.99</t>
  </si>
  <si>
    <t>6.3.1.9. Outras Pessoas Jurídicas</t>
  </si>
  <si>
    <t xml:space="preserve">        6.3.1.8. Limpeza</t>
  </si>
  <si>
    <t>5.23</t>
  </si>
  <si>
    <t>6.3.1.8. Limpeza</t>
  </si>
  <si>
    <t xml:space="preserve">        6.3.1.7. Dedetização</t>
  </si>
  <si>
    <t>5.10</t>
  </si>
  <si>
    <t>6.3.1.7. Dedetização</t>
  </si>
  <si>
    <t xml:space="preserve">        6.3.1.6. Serviços Técnicos Profissionais</t>
  </si>
  <si>
    <t>5.2</t>
  </si>
  <si>
    <t>6.3.1.6. Serviços Técnicos Profissionais</t>
  </si>
  <si>
    <t xml:space="preserve">        6.3.1.5. Consultorias e Treinamentos</t>
  </si>
  <si>
    <t>6.3.1.5. Consultorias e Treinamentos</t>
  </si>
  <si>
    <t xml:space="preserve">        6.3.1.4. Vigilância</t>
  </si>
  <si>
    <t>5.22</t>
  </si>
  <si>
    <t>6.3.1.4. Vigilância</t>
  </si>
  <si>
    <t xml:space="preserve">        6.3.1.3. Manutenção/Aluguel/Uso de Sistemas ou Softwares</t>
  </si>
  <si>
    <t>5.17</t>
  </si>
  <si>
    <t>6.3.1.3. Manutenção/Aluguel/Uso de Sistemas ou Softwares</t>
  </si>
  <si>
    <t xml:space="preserve">        6.3.1.2. Coleta de Lixo Hospitalar</t>
  </si>
  <si>
    <t>6.3.1.2. Coleta de Lixo Hospitalar</t>
  </si>
  <si>
    <t xml:space="preserve">             6.3.1.1.3. Outros Serviços Domésticos</t>
  </si>
  <si>
    <t>5.15</t>
  </si>
  <si>
    <t>6.3.1.1.3. Outros Serviços Domésticos</t>
  </si>
  <si>
    <t xml:space="preserve">             6.3.1.1.2.  Serviços de Cozinha e Copeira</t>
  </si>
  <si>
    <t>6.3.1.1.2.Serviços de Cozinha e Copeira</t>
  </si>
  <si>
    <t xml:space="preserve">             6.3.1.1.1. Lavanderia</t>
  </si>
  <si>
    <t>6.3.1.1.1. Lavanderia</t>
  </si>
  <si>
    <t xml:space="preserve">        6.3.1.1. Serviços Domésticos</t>
  </si>
  <si>
    <t xml:space="preserve">    6.3.1. Pessoa Jurídica</t>
  </si>
  <si>
    <t xml:space="preserve">  6.3. Administrativos</t>
  </si>
  <si>
    <t xml:space="preserve">    6.2.3. Cooperativas</t>
  </si>
  <si>
    <t>5.16</t>
  </si>
  <si>
    <t>6.2.3. Cooperativas</t>
  </si>
  <si>
    <t xml:space="preserve">    6.2.2. Pessoa Física</t>
  </si>
  <si>
    <t>4.6</t>
  </si>
  <si>
    <t>6.2.2. Pessoa Física</t>
  </si>
  <si>
    <t xml:space="preserve">    6.2.1. Pessoa Jurídica</t>
  </si>
  <si>
    <t>6.2.1. Pessoa Jurídica</t>
  </si>
  <si>
    <t xml:space="preserve">  6.2. Assistência Odontológica</t>
  </si>
  <si>
    <t xml:space="preserve">        6.1.3.2. Outros profissionais de saúde</t>
  </si>
  <si>
    <t>6.1.3.2. Outros profissionais de saúde</t>
  </si>
  <si>
    <t xml:space="preserve">        6.1.3.1. Médicos</t>
  </si>
  <si>
    <t>6.1.3.1. Médicos</t>
  </si>
  <si>
    <t xml:space="preserve">    6.1.3. Cooperativas</t>
  </si>
  <si>
    <t xml:space="preserve">        6.1.2.3. Farmacêutico</t>
  </si>
  <si>
    <t>6.1.2.3. Farmacêutico</t>
  </si>
  <si>
    <t xml:space="preserve">        6.1.2.2. Outros profissionais de saúde</t>
  </si>
  <si>
    <t>6.1.2.2. Outros profissionais de saúde</t>
  </si>
  <si>
    <t xml:space="preserve">        6.1.2.1. Médicos</t>
  </si>
  <si>
    <t>6.1.2.1. Médicos</t>
  </si>
  <si>
    <t xml:space="preserve">    6.1.2. Pessoa Física</t>
  </si>
  <si>
    <t xml:space="preserve">        6.1.1.6. Outras Pessoas Jurídicas</t>
  </si>
  <si>
    <t>6.1.1.6. Outras Pessoas Jurídicas</t>
  </si>
  <si>
    <t xml:space="preserve">        6.1.1.5. Locação de Ambulâncias</t>
  </si>
  <si>
    <t>5.8</t>
  </si>
  <si>
    <t>6.1.1.5. Locação de Ambulâncias</t>
  </si>
  <si>
    <t xml:space="preserve">        6.1.1.4. Alimentação/Dietas</t>
  </si>
  <si>
    <t>5.11</t>
  </si>
  <si>
    <t>6.1.1.4. Alimentação/Dietas</t>
  </si>
  <si>
    <t xml:space="preserve">        6.1.1.3. Laboratório</t>
  </si>
  <si>
    <t>6.1.1.3. Laboratório</t>
  </si>
  <si>
    <t xml:space="preserve">        6.1.1.2. Outros profissionais de saúde</t>
  </si>
  <si>
    <t>6.1.1.2. Outros profissionais de saúde</t>
  </si>
  <si>
    <t xml:space="preserve">        6.1.1.1. Médicos</t>
  </si>
  <si>
    <t>6.1.1.1. Médicos</t>
  </si>
  <si>
    <t xml:space="preserve">    6.1.1. Pessoa Jurídica</t>
  </si>
  <si>
    <t xml:space="preserve">  6.1. Assistência Médica</t>
  </si>
  <si>
    <t>6. Serviços Terceirizados/Contratos de Prestação de Serviços</t>
  </si>
  <si>
    <t xml:space="preserve">      5.7.2. Outras Despesas Gerais (Pessoa Juridica)</t>
  </si>
  <si>
    <t>5.7.2. Outras Despesas Gerais (Pessoa Juridica)</t>
  </si>
  <si>
    <t xml:space="preserve">      5.7.1. Outras Despesas Gerais (Pessoa Física)</t>
  </si>
  <si>
    <t>5.7.1. Outras Despesas Gerais (Pessoa Física)</t>
  </si>
  <si>
    <t xml:space="preserve">  5.7. Outras Despesas Gerais</t>
  </si>
  <si>
    <t xml:space="preserve">  5.6. Serviços Judiciais e Cartoriais</t>
  </si>
  <si>
    <t>5.20</t>
  </si>
  <si>
    <t>5.6. Serviços Judiciais e Cartoriais</t>
  </si>
  <si>
    <t xml:space="preserve">  5.5. Serviço Gráficos, de Encadernação e de Emolduração</t>
  </si>
  <si>
    <t>5.19</t>
  </si>
  <si>
    <t>5.5. Serviço Gráficos, de Encadernação e de Emolduração</t>
  </si>
  <si>
    <t xml:space="preserve">      5.4.4. Locação de Veículos Automotores (Pessoa Jurídica) (Exceto Ambulância)</t>
  </si>
  <si>
    <t>5.4.4. Locação de Veículos Automotores (Pessoa Jurídica) (Exceto Ambulância)</t>
  </si>
  <si>
    <t xml:space="preserve">      5.4.3. Locação de Equipamentos Médico-Hospitalares (Pessoa Jurídica)</t>
  </si>
  <si>
    <t>5.1</t>
  </si>
  <si>
    <t>5.4.3. Locação de Equipamentos Médico-Hospitalares (Pessoa Jurídica)</t>
  </si>
  <si>
    <t xml:space="preserve">      5.4.2. Locação de Máquinas e Equipamentos (Pessoa Jurídica)</t>
  </si>
  <si>
    <t>5.3</t>
  </si>
  <si>
    <t>5.4.2. Locação de Máquinas e Equipamentos (Pessoa Jurídica)</t>
  </si>
  <si>
    <t xml:space="preserve">      5.4.1. Locação de Imóvel (Pessoa Física)</t>
  </si>
  <si>
    <t>4.2</t>
  </si>
  <si>
    <t>5.4.1. Locação de Imóvel (Pessoa Física)</t>
  </si>
  <si>
    <t xml:space="preserve">  5.4. Alugueis/Locações</t>
  </si>
  <si>
    <t xml:space="preserve">  5.3. Energia Elétrica</t>
  </si>
  <si>
    <t>5.12</t>
  </si>
  <si>
    <t>5.3. Energia Elétrica</t>
  </si>
  <si>
    <t xml:space="preserve">  5.2. Água</t>
  </si>
  <si>
    <t>5.13</t>
  </si>
  <si>
    <t>5.2. Água</t>
  </si>
  <si>
    <t xml:space="preserve">      5.1.2. Telefonia Fixa/Internet</t>
  </si>
  <si>
    <t>5.18</t>
  </si>
  <si>
    <t>5.1.2. Telefonia Fixa/Internet</t>
  </si>
  <si>
    <t xml:space="preserve">      5.1.1. Telefonia Móvel</t>
  </si>
  <si>
    <t>5.9</t>
  </si>
  <si>
    <t>5.1.1. Telefonia Móvel</t>
  </si>
  <si>
    <t xml:space="preserve">  5.1. Telefonia/Internet</t>
  </si>
  <si>
    <t>5. Gerais</t>
  </si>
  <si>
    <t>DESPESAS OPERACIONAIS (continuação)</t>
  </si>
  <si>
    <t xml:space="preserve">    4.3.2. Tarifas</t>
  </si>
  <si>
    <t>5.25</t>
  </si>
  <si>
    <t>4.3.2. Tarifas</t>
  </si>
  <si>
    <t xml:space="preserve">    4.3.1. Taxa de Manutenção de Conta</t>
  </si>
  <si>
    <t>4.3.1. Taxa de Manutenção de Conta</t>
  </si>
  <si>
    <t xml:space="preserve">  4.3. Despesas Bancárias (Taxa de Manutenção/Tarifas)</t>
  </si>
  <si>
    <t xml:space="preserve">    4.2.2. Contribuições</t>
  </si>
  <si>
    <t>4.2.2. Contribuições</t>
  </si>
  <si>
    <t xml:space="preserve">    4.2.1. Taxas</t>
  </si>
  <si>
    <t>4.2.1. Taxas</t>
  </si>
  <si>
    <t xml:space="preserve">  4.2. Tributos (Taxas e Contribuições)</t>
  </si>
  <si>
    <t xml:space="preserve">  4.1. Seguros (Imóvel e veículos)</t>
  </si>
  <si>
    <t>5.21</t>
  </si>
  <si>
    <t>4.1. Seguros (Imóvel e veículos)</t>
  </si>
  <si>
    <t>4. Seguros/Tributos/Despesas Bancárias</t>
  </si>
  <si>
    <t xml:space="preserve">  3.8. Outras Despesas com Materiais Diversos</t>
  </si>
  <si>
    <t>3.99</t>
  </si>
  <si>
    <t xml:space="preserve">3.8. Outras Despesas com Materiais Diversos </t>
  </si>
  <si>
    <t xml:space="preserve">  3.7. Tecidos, Fardamentos e EPI</t>
  </si>
  <si>
    <t>3.8</t>
  </si>
  <si>
    <t xml:space="preserve">3.7. Tecidos, Fardamentos e EPI </t>
  </si>
  <si>
    <t xml:space="preserve">             3.6.2.4. Outros Materiais de Manutenção de Bem Móvel</t>
  </si>
  <si>
    <t xml:space="preserve">3.6.2.4. Outros materiais de Manutenção de Bem Móvel </t>
  </si>
  <si>
    <t xml:space="preserve">             3.6.2.3. Equipamento Médico-Hospitalar</t>
  </si>
  <si>
    <t>3.10</t>
  </si>
  <si>
    <t xml:space="preserve">3.6.2.3. Equipamento Médico-Hospitalar </t>
  </si>
  <si>
    <t xml:space="preserve">                  3.6.2.2.2. Outros Materiais de Manutenção de Veículos</t>
  </si>
  <si>
    <t xml:space="preserve">3.6.2.2.2. Outros Materiais de Manutenção de Veículos </t>
  </si>
  <si>
    <t xml:space="preserve">                  3.6.2.2.1. Lubrificantes Veiculares</t>
  </si>
  <si>
    <t>3.1</t>
  </si>
  <si>
    <t xml:space="preserve">3.6.2.2.1. Lubrificantes Veiculares </t>
  </si>
  <si>
    <t xml:space="preserve">             3.6.2.2.  Manutenção de Veículos</t>
  </si>
  <si>
    <t xml:space="preserve">             3.6.2.1. Suprimentos de Informática</t>
  </si>
  <si>
    <t xml:space="preserve">3.6.2.1. Equipamentos de Informática </t>
  </si>
  <si>
    <t xml:space="preserve">      3.6.2.  Manutenção de Bem Móvel</t>
  </si>
  <si>
    <r>
      <rPr>
        <sz val="12"/>
        <color indexed="63"/>
        <rFont val="Calibri"/>
        <family val="2"/>
        <charset val="1"/>
      </rPr>
      <t xml:space="preserve">      3.6.1.</t>
    </r>
    <r>
      <rPr>
        <sz val="14"/>
        <color indexed="63"/>
        <rFont val="Calibri"/>
        <family val="2"/>
        <charset val="1"/>
      </rPr>
      <t xml:space="preserve"> Manutenção de Bem</t>
    </r>
    <r>
      <rPr>
        <sz val="12"/>
        <color indexed="63"/>
        <rFont val="Calibri"/>
        <family val="2"/>
        <charset val="1"/>
      </rPr>
      <t xml:space="preserve"> Imóvel</t>
    </r>
  </si>
  <si>
    <t>3.9</t>
  </si>
  <si>
    <t xml:space="preserve">3.6.1. Manutenção de Bem Imóvel </t>
  </si>
  <si>
    <t xml:space="preserve">  3.6. Material de Manutenção</t>
  </si>
  <si>
    <t xml:space="preserve">  3.5. GLP</t>
  </si>
  <si>
    <t>3.2</t>
  </si>
  <si>
    <t xml:space="preserve">3.5. GLP </t>
  </si>
  <si>
    <t xml:space="preserve">  3.4. Combustível</t>
  </si>
  <si>
    <t xml:space="preserve">3.4. Combustível </t>
  </si>
  <si>
    <t xml:space="preserve">  3.3. Material Expediente</t>
  </si>
  <si>
    <t>3.6</t>
  </si>
  <si>
    <t xml:space="preserve">3.3. Material Expediente </t>
  </si>
  <si>
    <t xml:space="preserve">  3.2. Material/Gêneros Alimentícios</t>
  </si>
  <si>
    <t>3.3</t>
  </si>
  <si>
    <t xml:space="preserve">3.2. Material/Gêneros Alimentícios </t>
  </si>
  <si>
    <t xml:space="preserve">  3.1. Material de Higienização e Limpeza</t>
  </si>
  <si>
    <t>3.7</t>
  </si>
  <si>
    <t xml:space="preserve">3.1. Material de Higienização e Limpeza </t>
  </si>
  <si>
    <t>3. Materiais/Consumos Diversos</t>
  </si>
  <si>
    <t xml:space="preserve">  2.8. Outras Despesas com Insumos Assistenciais</t>
  </si>
  <si>
    <t xml:space="preserve">2.8. Outras Despesas com Insumos Assistenciais </t>
  </si>
  <si>
    <t xml:space="preserve">  2.7. Material laboratorial</t>
  </si>
  <si>
    <t>3.11</t>
  </si>
  <si>
    <t xml:space="preserve">2.7. Material laboratorial </t>
  </si>
  <si>
    <t xml:space="preserve">  2.6. Material de uso odontológico</t>
  </si>
  <si>
    <t>3.5</t>
  </si>
  <si>
    <t xml:space="preserve">2.6. Material de uso odontológico </t>
  </si>
  <si>
    <t xml:space="preserve">  2.5. OPME (Orteses, Próteses e Materiais Especiais)</t>
  </si>
  <si>
    <t>3.13</t>
  </si>
  <si>
    <t xml:space="preserve">2.5. OPME (Orteses, Próteses e Materiais Especiais) </t>
  </si>
  <si>
    <t xml:space="preserve">  2.4. Gases Medicinais</t>
  </si>
  <si>
    <t xml:space="preserve">2.4. Gases Medicinais </t>
  </si>
  <si>
    <t xml:space="preserve">  2.3. Dietas Industrializadas</t>
  </si>
  <si>
    <t xml:space="preserve">2.3. Dietas Industrializadas </t>
  </si>
  <si>
    <t xml:space="preserve">  2.2. Medicamentos</t>
  </si>
  <si>
    <t>3.4</t>
  </si>
  <si>
    <t xml:space="preserve">2.2. Medicamentos </t>
  </si>
  <si>
    <t xml:space="preserve">  2.1. Materiais Descartáveis/Materiais de Penso</t>
  </si>
  <si>
    <t>3.12</t>
  </si>
  <si>
    <t xml:space="preserve">2.1. Materiais Descartáveis/Materiais de Penso </t>
  </si>
  <si>
    <t>2. Insumos Assistenciais</t>
  </si>
  <si>
    <t xml:space="preserve">      1.5.3.4. GRFF s/ Rescisões</t>
  </si>
  <si>
    <t>1.2</t>
  </si>
  <si>
    <t>2 - FGTS</t>
  </si>
  <si>
    <t xml:space="preserve">      1.5.3.3. PIS s/ Rescisões</t>
  </si>
  <si>
    <t>1 - PIS</t>
  </si>
  <si>
    <t xml:space="preserve">      1.5.3.2. FGTS s/ Rescisões</t>
  </si>
  <si>
    <t xml:space="preserve">      1.5.3.1. Proventos Rescisões</t>
  </si>
  <si>
    <t xml:space="preserve">      1.5.3. Rescisões</t>
  </si>
  <si>
    <t xml:space="preserve">      1.5.2.3. PIS s/ 13º Salário</t>
  </si>
  <si>
    <t xml:space="preserve">      1.5.2.2. FGTS s/ 13º Salário</t>
  </si>
  <si>
    <t xml:space="preserve">      1.5.2.1. Proventos 13º Salário</t>
  </si>
  <si>
    <t xml:space="preserve">      1.5.2. Total 13º Salário</t>
  </si>
  <si>
    <t xml:space="preserve">      1.5.1.3. PIS s/ Férias</t>
  </si>
  <si>
    <t xml:space="preserve">      1.5.1.2. FGTS s/ Férias</t>
  </si>
  <si>
    <t xml:space="preserve">      1.5.1.2. Proventos Férias</t>
  </si>
  <si>
    <t xml:space="preserve">      1.5.1. Total Férias</t>
  </si>
  <si>
    <t xml:space="preserve">  1.5. Despesas com Provisões (Férias + 13º + Rescisões)</t>
  </si>
  <si>
    <t xml:space="preserve">  1.4. Benefícios</t>
  </si>
  <si>
    <t>1.99</t>
  </si>
  <si>
    <t>1.99 - Outras Depesas com Pessoal</t>
  </si>
  <si>
    <t xml:space="preserve">  1.3. PIS</t>
  </si>
  <si>
    <t xml:space="preserve">  1.2. FGTS</t>
  </si>
  <si>
    <t xml:space="preserve">    1.1.3. Administrativo</t>
  </si>
  <si>
    <t>1.1</t>
  </si>
  <si>
    <t>3 - Administrativo</t>
  </si>
  <si>
    <t xml:space="preserve">    1.1.2. Assistência Odontológica</t>
  </si>
  <si>
    <t>4 - Assistência Odontológica</t>
  </si>
  <si>
    <t xml:space="preserve">        1.1.1.2. Outros profissionais de saúde</t>
  </si>
  <si>
    <t>2 - Outros Profissionais da Saúde</t>
  </si>
  <si>
    <t xml:space="preserve">        1.1.1.1. Médicos</t>
  </si>
  <si>
    <t>1 - Médico</t>
  </si>
  <si>
    <t xml:space="preserve">    1.1.1. Assistência Médica</t>
  </si>
  <si>
    <t xml:space="preserve">  1.1. Ordenados (Não inclui férias, 13º e Rescisão)</t>
  </si>
  <si>
    <t>1. Pessoal</t>
  </si>
  <si>
    <t>DESPESAS OPERACIONAIS</t>
  </si>
  <si>
    <t>TOTAL DE REPASSES/RECEITAS</t>
  </si>
  <si>
    <t>TOTAL OUTRAS RECEITAS</t>
  </si>
  <si>
    <t>Outras Receitas</t>
  </si>
  <si>
    <t>Demais Receitas (Convênios)</t>
  </si>
  <si>
    <t>Obtenção de Recursos Externos</t>
  </si>
  <si>
    <t>Reembolso de Despesas</t>
  </si>
  <si>
    <t>Rendimento de Aplicações Financeiras do Recurso de Plano de Investimento Autorizado pela Contratante</t>
  </si>
  <si>
    <t>Rendimento de Aplicações Financeiras</t>
  </si>
  <si>
    <t>TOTAL DE REPASSES</t>
  </si>
  <si>
    <t xml:space="preserve"> ( - ) Desconto </t>
  </si>
  <si>
    <t>Repasse Programas Especiais</t>
  </si>
  <si>
    <t>Plano de Investimento Autorizado pela Contratante</t>
  </si>
  <si>
    <t>Repasse Contrato de Gestão ENSINO E PESQUISA</t>
  </si>
  <si>
    <t>Repasse Contrato de Gestão (Odontologia)</t>
  </si>
  <si>
    <t>Repasse Contrato de Gestão (Fixo+Variável)</t>
  </si>
  <si>
    <t>RECEITAS OPERACIONAIS</t>
  </si>
  <si>
    <t>Data Início CG</t>
  </si>
  <si>
    <t>OSS - GESTORA</t>
  </si>
  <si>
    <t>SOCIEDADE PERNAMBUCANA DE COMBATE AO CÂNCER</t>
  </si>
  <si>
    <t>CNPJ</t>
  </si>
  <si>
    <t>LUCIANA VENÂNCIO</t>
  </si>
  <si>
    <t>UNIDADE AURORA - HPR1</t>
  </si>
  <si>
    <t>ISENTO PIS:</t>
  </si>
  <si>
    <r>
      <t xml:space="preserve">UNIDADE </t>
    </r>
    <r>
      <rPr>
        <b/>
        <sz val="10"/>
        <color indexed="63"/>
        <rFont val="Arial"/>
        <family val="2"/>
      </rPr>
      <t>(acessar lista suspensa)</t>
    </r>
  </si>
  <si>
    <t>MAIO/2020</t>
  </si>
  <si>
    <t>GERÊNCIA GERAL DE ADMINISTRAÇÃO, FINANÇAS, CONVÊNIOS E CONTRATOS</t>
  </si>
  <si>
    <t>SECRETARIA  DE ADMINISTRAÇÃO E FINANÇAS</t>
  </si>
  <si>
    <t>ANO CONTRATO</t>
  </si>
  <si>
    <t>MÊS/ANO COMPETÊNCIA</t>
  </si>
  <si>
    <t>SECRETARIA DE SAÚDE DO MUNICÍPIO DE RECIFE</t>
  </si>
  <si>
    <t>Janeiro/2020 - Versão 4.0</t>
  </si>
  <si>
    <t>PREFEITURA DA CIDADE DO RECIFE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</si>
</sst>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 #,##0.00_-;_-* &quot;-&quot;??_-;_-@_-"/>
    <numFmt numFmtId="164" formatCode="_-&quot;R$ &quot;* #,##0.00_-;&quot;-R$ &quot;* #,##0.00_-;_-&quot;R$ &quot;* \-??_-;_-@_-"/>
    <numFmt numFmtId="165" formatCode="_(* #,##0.00_);_(* \(#,##0.00\);_(* \-??_);_(@_)"/>
    <numFmt numFmtId="166" formatCode="#,##0.00_ ;[Red]\-#,##0.00\ "/>
    <numFmt numFmtId="167" formatCode="0.0000000"/>
    <numFmt numFmtId="168" formatCode="_-* #,##0.00_-;\-* #,##0.00_-;_-* \-??_-;_-@_-"/>
    <numFmt numFmtId="169" formatCode="[$-416]mmm\-yy;@"/>
    <numFmt numFmtId="170" formatCode="[&lt;=99999999999]000\.000\.000\-00;00\.000\.000\/0000\-00\ "/>
  </numFmts>
  <fonts count="31" x14ac:knownFonts="1">
    <font>
      <sz val="10"/>
      <name val="Arial"/>
      <family val="2"/>
      <charset val="1"/>
    </font>
    <font>
      <sz val="10"/>
      <name val="Arial"/>
      <family val="2"/>
      <charset val="1"/>
    </font>
    <font>
      <sz val="10"/>
      <color indexed="53"/>
      <name val="Arial"/>
      <family val="2"/>
      <charset val="1"/>
    </font>
    <font>
      <b/>
      <sz val="12"/>
      <color indexed="63"/>
      <name val="Calibri"/>
      <family val="2"/>
      <charset val="1"/>
    </font>
    <font>
      <b/>
      <sz val="10"/>
      <color indexed="63"/>
      <name val="Calibri"/>
      <family val="2"/>
      <charset val="1"/>
    </font>
    <font>
      <sz val="12"/>
      <color indexed="63"/>
      <name val="Calibri"/>
      <family val="2"/>
      <charset val="1"/>
    </font>
    <font>
      <b/>
      <sz val="14"/>
      <color indexed="63"/>
      <name val="Calibri"/>
      <family val="2"/>
      <charset val="1"/>
    </font>
    <font>
      <b/>
      <sz val="9"/>
      <name val="Calibri"/>
      <family val="2"/>
      <charset val="1"/>
    </font>
    <font>
      <sz val="14"/>
      <color indexed="63"/>
      <name val="Calibri"/>
      <family val="2"/>
      <charset val="1"/>
    </font>
    <font>
      <b/>
      <sz val="16"/>
      <color indexed="63"/>
      <name val="Calibri"/>
      <family val="2"/>
      <charset val="1"/>
    </font>
    <font>
      <sz val="13"/>
      <color indexed="63"/>
      <name val="Calibri"/>
      <family val="2"/>
      <charset val="1"/>
    </font>
    <font>
      <b/>
      <sz val="13"/>
      <color indexed="63"/>
      <name val="Calibri"/>
      <family val="2"/>
      <charset val="1"/>
    </font>
    <font>
      <sz val="11"/>
      <color indexed="63"/>
      <name val="Calibri"/>
      <family val="2"/>
      <charset val="1"/>
    </font>
    <font>
      <b/>
      <sz val="11"/>
      <color rgb="FFFF0000"/>
      <name val="Calibri"/>
      <family val="2"/>
      <charset val="1"/>
    </font>
    <font>
      <b/>
      <sz val="11"/>
      <color indexed="63"/>
      <name val="Calibri"/>
      <family val="2"/>
      <charset val="1"/>
    </font>
    <font>
      <b/>
      <sz val="10"/>
      <name val="Arial"/>
      <family val="2"/>
      <charset val="1"/>
    </font>
    <font>
      <b/>
      <sz val="18"/>
      <color indexed="63"/>
      <name val="Calibri"/>
      <family val="2"/>
      <charset val="1"/>
    </font>
    <font>
      <b/>
      <sz val="12"/>
      <color indexed="53"/>
      <name val="Calibri"/>
      <family val="2"/>
      <charset val="1"/>
    </font>
    <font>
      <b/>
      <sz val="14"/>
      <color indexed="63"/>
      <name val="Arial"/>
      <family val="2"/>
      <charset val="1"/>
    </font>
    <font>
      <b/>
      <sz val="12"/>
      <color indexed="63"/>
      <name val="Arial"/>
      <family val="2"/>
      <charset val="1"/>
    </font>
    <font>
      <b/>
      <sz val="20"/>
      <name val="Arial"/>
      <family val="2"/>
      <charset val="1"/>
    </font>
    <font>
      <b/>
      <sz val="10"/>
      <color indexed="63"/>
      <name val="Arial"/>
      <family val="2"/>
      <charset val="1"/>
    </font>
    <font>
      <b/>
      <sz val="12"/>
      <name val="Arial"/>
      <family val="2"/>
      <charset val="1"/>
    </font>
    <font>
      <b/>
      <sz val="12"/>
      <color rgb="FFFF0000"/>
      <name val="Calibri"/>
      <family val="2"/>
      <charset val="1"/>
    </font>
    <font>
      <sz val="12"/>
      <color indexed="53"/>
      <name val="Calibri"/>
      <family val="2"/>
      <charset val="1"/>
    </font>
    <font>
      <b/>
      <sz val="14"/>
      <color indexed="63"/>
      <name val="Calibri"/>
      <family val="2"/>
    </font>
    <font>
      <b/>
      <sz val="12"/>
      <color indexed="63"/>
      <name val="Calibri"/>
      <family val="2"/>
    </font>
    <font>
      <b/>
      <sz val="12"/>
      <name val="Arial"/>
      <family val="2"/>
    </font>
    <font>
      <b/>
      <sz val="14"/>
      <name val="Arial"/>
      <family val="2"/>
      <charset val="1"/>
    </font>
    <font>
      <b/>
      <i/>
      <sz val="14"/>
      <color indexed="63"/>
      <name val="Calibri"/>
      <family val="2"/>
      <charset val="1"/>
    </font>
    <font>
      <b/>
      <sz val="10"/>
      <color indexed="63"/>
      <name val="Arial"/>
      <family val="2"/>
    </font>
  </fonts>
  <fills count="14">
    <fill>
      <patternFill patternType="none"/>
    </fill>
    <fill>
      <patternFill patternType="gray125"/>
    </fill>
    <fill>
      <patternFill patternType="solid">
        <fgColor theme="0"/>
        <bgColor indexed="27"/>
      </patternFill>
    </fill>
    <fill>
      <patternFill patternType="solid">
        <fgColor theme="4" tint="0.59999389629810485"/>
        <bgColor indexed="23"/>
      </patternFill>
    </fill>
    <fill>
      <patternFill patternType="solid">
        <fgColor theme="0"/>
        <bgColor indexed="23"/>
      </patternFill>
    </fill>
    <fill>
      <patternFill patternType="solid">
        <fgColor indexed="9"/>
        <bgColor indexed="27"/>
      </patternFill>
    </fill>
    <fill>
      <patternFill patternType="solid">
        <fgColor theme="0"/>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indexed="27"/>
        <bgColor indexed="9"/>
      </patternFill>
    </fill>
    <fill>
      <patternFill patternType="solid">
        <fgColor indexed="31"/>
        <bgColor indexed="22"/>
      </patternFill>
    </fill>
    <fill>
      <patternFill patternType="solid">
        <fgColor indexed="24"/>
        <bgColor indexed="44"/>
      </patternFill>
    </fill>
    <fill>
      <patternFill patternType="solid">
        <fgColor indexed="44"/>
        <bgColor indexed="24"/>
      </patternFill>
    </fill>
  </fills>
  <borders count="29">
    <border>
      <left/>
      <right/>
      <top/>
      <bottom/>
      <diagonal/>
    </border>
    <border>
      <left style="thin">
        <color indexed="8"/>
      </left>
      <right/>
      <top/>
      <bottom/>
      <diagonal/>
    </border>
    <border>
      <left/>
      <right style="thin">
        <color indexed="64"/>
      </right>
      <top/>
      <bottom style="thin">
        <color indexed="8"/>
      </bottom>
      <diagonal/>
    </border>
    <border>
      <left/>
      <right/>
      <top/>
      <bottom style="thin">
        <color indexed="8"/>
      </bottom>
      <diagonal/>
    </border>
    <border>
      <left style="thin">
        <color indexed="8"/>
      </left>
      <right/>
      <top/>
      <bottom style="thin">
        <color indexed="8"/>
      </bottom>
      <diagonal/>
    </border>
    <border>
      <left/>
      <right style="thin">
        <color indexed="8"/>
      </right>
      <top/>
      <bottom/>
      <diagonal/>
    </border>
    <border>
      <left/>
      <right style="thin">
        <color indexed="8"/>
      </right>
      <top style="thin">
        <color indexed="8"/>
      </top>
      <bottom/>
      <diagonal/>
    </border>
    <border>
      <left/>
      <right/>
      <top style="thin">
        <color indexed="8"/>
      </top>
      <bottom/>
      <diagonal/>
    </border>
    <border>
      <left style="thin">
        <color indexed="8"/>
      </left>
      <right/>
      <top style="thin">
        <color indexed="8"/>
      </top>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8"/>
      </left>
      <right/>
      <top style="thin">
        <color indexed="8"/>
      </top>
      <bottom style="thin">
        <color indexed="8"/>
      </bottom>
      <diagonal/>
    </border>
    <border>
      <left style="thin">
        <color indexed="8"/>
      </left>
      <right style="thin">
        <color indexed="8"/>
      </right>
      <top style="thin">
        <color indexed="8"/>
      </top>
      <bottom/>
      <diagonal/>
    </border>
    <border>
      <left/>
      <right style="thin">
        <color indexed="64"/>
      </right>
      <top style="thin">
        <color indexed="8"/>
      </top>
      <bottom/>
      <diagonal/>
    </border>
    <border>
      <left/>
      <right style="thin">
        <color indexed="8"/>
      </right>
      <top style="thin">
        <color indexed="8"/>
      </top>
      <bottom style="thin">
        <color indexed="8"/>
      </bottom>
      <diagonal/>
    </border>
    <border>
      <left/>
      <right/>
      <top style="thin">
        <color indexed="8"/>
      </top>
      <bottom style="thin">
        <color indexed="8"/>
      </bottom>
      <diagonal/>
    </border>
    <border>
      <left/>
      <right style="thin">
        <color indexed="8"/>
      </right>
      <top/>
      <bottom style="thin">
        <color indexed="8"/>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8"/>
      </left>
      <right style="thin">
        <color indexed="8"/>
      </right>
      <top/>
      <bottom/>
      <diagonal/>
    </border>
    <border>
      <left/>
      <right style="thin">
        <color indexed="8"/>
      </right>
      <top style="thin">
        <color rgb="FF000000"/>
      </top>
      <bottom/>
      <diagonal/>
    </border>
    <border>
      <left style="thin">
        <color indexed="8"/>
      </left>
      <right/>
      <top style="thin">
        <color rgb="FF000000"/>
      </top>
      <bottom/>
      <diagonal/>
    </border>
  </borders>
  <cellStyleXfs count="4">
    <xf numFmtId="0" fontId="0" fillId="0" borderId="0"/>
    <xf numFmtId="165" fontId="1" fillId="0" borderId="0" applyBorder="0" applyProtection="0"/>
    <xf numFmtId="164" fontId="1" fillId="0" borderId="0" applyBorder="0" applyProtection="0"/>
    <xf numFmtId="9" fontId="1" fillId="0" borderId="0" applyBorder="0" applyProtection="0"/>
  </cellStyleXfs>
  <cellXfs count="245">
    <xf numFmtId="0" fontId="0" fillId="0" borderId="0" xfId="0"/>
    <xf numFmtId="0" fontId="0" fillId="0" borderId="0" xfId="0" applyAlignment="1" applyProtection="1">
      <alignment vertical="center"/>
      <protection hidden="1"/>
    </xf>
    <xf numFmtId="0" fontId="2" fillId="0" borderId="0" xfId="0" applyFont="1" applyAlignment="1">
      <alignment vertical="center"/>
    </xf>
    <xf numFmtId="164" fontId="0" fillId="0" borderId="0" xfId="2" applyFont="1" applyBorder="1" applyAlignment="1" applyProtection="1">
      <alignment vertical="center"/>
    </xf>
    <xf numFmtId="0" fontId="0" fillId="0" borderId="0" xfId="0" applyAlignment="1">
      <alignment vertical="center"/>
    </xf>
    <xf numFmtId="0" fontId="0" fillId="0" borderId="1" xfId="0" applyBorder="1" applyAlignment="1">
      <alignment vertical="center"/>
    </xf>
    <xf numFmtId="0" fontId="1" fillId="0" borderId="0" xfId="1" applyNumberFormat="1" applyBorder="1" applyAlignment="1" applyProtection="1">
      <alignment horizontal="center"/>
    </xf>
    <xf numFmtId="165" fontId="0" fillId="0" borderId="0" xfId="0" applyNumberFormat="1" applyAlignment="1" applyProtection="1">
      <alignment vertical="center"/>
      <protection hidden="1"/>
    </xf>
    <xf numFmtId="164" fontId="3" fillId="0" borderId="2" xfId="2" applyFont="1" applyBorder="1" applyAlignment="1" applyProtection="1">
      <alignment horizontal="center" vertical="top"/>
    </xf>
    <xf numFmtId="164" fontId="3" fillId="0" borderId="3" xfId="2" applyFont="1" applyBorder="1" applyAlignment="1" applyProtection="1">
      <alignment horizontal="left" vertical="top"/>
    </xf>
    <xf numFmtId="0" fontId="3" fillId="0" borderId="3" xfId="0" applyFont="1" applyBorder="1" applyAlignment="1">
      <alignment horizontal="center" vertical="top"/>
    </xf>
    <xf numFmtId="0" fontId="4" fillId="0" borderId="3" xfId="0" applyFont="1" applyBorder="1" applyAlignment="1">
      <alignment horizontal="center" vertical="top" wrapText="1"/>
    </xf>
    <xf numFmtId="165" fontId="3" fillId="2" borderId="4" xfId="0" applyNumberFormat="1" applyFont="1" applyFill="1" applyBorder="1" applyAlignment="1">
      <alignment horizontal="left" vertical="center"/>
    </xf>
    <xf numFmtId="164" fontId="5" fillId="0" borderId="5" xfId="2" applyFont="1" applyBorder="1" applyAlignment="1" applyProtection="1">
      <alignment horizontal="center" vertical="center"/>
    </xf>
    <xf numFmtId="0" fontId="5" fillId="0" borderId="0" xfId="0" applyFont="1" applyAlignment="1">
      <alignment horizontal="center" vertical="center"/>
    </xf>
    <xf numFmtId="0" fontId="5" fillId="0" borderId="0" xfId="0" applyFont="1" applyAlignment="1">
      <alignment horizontal="right" vertical="center"/>
    </xf>
    <xf numFmtId="165" fontId="3" fillId="2" borderId="0" xfId="0" applyNumberFormat="1" applyFont="1" applyFill="1" applyAlignment="1">
      <alignment horizontal="left" vertical="center"/>
    </xf>
    <xf numFmtId="165" fontId="3" fillId="2" borderId="1" xfId="0" applyNumberFormat="1" applyFont="1" applyFill="1" applyBorder="1" applyAlignment="1">
      <alignment horizontal="left" vertical="center"/>
    </xf>
    <xf numFmtId="164" fontId="6" fillId="0" borderId="6" xfId="2" applyFont="1" applyBorder="1" applyAlignment="1" applyProtection="1">
      <alignment horizontal="center" vertical="center"/>
    </xf>
    <xf numFmtId="164" fontId="6" fillId="0" borderId="7" xfId="2" applyFont="1" applyBorder="1" applyAlignment="1" applyProtection="1">
      <alignment horizontal="center" vertical="center"/>
    </xf>
    <xf numFmtId="0" fontId="3" fillId="0" borderId="7" xfId="0" applyFont="1" applyBorder="1" applyAlignment="1">
      <alignment horizontal="center" vertical="center"/>
    </xf>
    <xf numFmtId="0" fontId="7" fillId="0" borderId="8" xfId="0" applyFont="1" applyBorder="1" applyAlignment="1">
      <alignment horizontal="left" vertical="center"/>
    </xf>
    <xf numFmtId="164" fontId="6" fillId="3" borderId="9" xfId="2" applyFont="1" applyFill="1" applyBorder="1" applyAlignment="1" applyProtection="1">
      <alignment horizontal="center" vertical="center"/>
    </xf>
    <xf numFmtId="0" fontId="3" fillId="3" borderId="9" xfId="0" applyFont="1" applyFill="1" applyBorder="1" applyAlignment="1">
      <alignment horizontal="left" vertical="center"/>
    </xf>
    <xf numFmtId="164" fontId="8" fillId="0" borderId="9" xfId="2" applyFont="1" applyBorder="1" applyAlignment="1" applyProtection="1">
      <alignment horizontal="center" vertical="center"/>
    </xf>
    <xf numFmtId="0" fontId="5" fillId="4" borderId="9" xfId="0" applyFont="1" applyFill="1" applyBorder="1" applyAlignment="1">
      <alignment horizontal="left" vertical="center"/>
    </xf>
    <xf numFmtId="164" fontId="3" fillId="3" borderId="9" xfId="2" applyFont="1" applyFill="1" applyBorder="1" applyAlignment="1" applyProtection="1">
      <alignment horizontal="center" vertical="center"/>
    </xf>
    <xf numFmtId="0" fontId="3" fillId="3" borderId="9" xfId="0" applyFont="1" applyFill="1" applyBorder="1" applyAlignment="1">
      <alignment horizontal="center" vertical="center"/>
    </xf>
    <xf numFmtId="164" fontId="6" fillId="0" borderId="0" xfId="2" applyFont="1" applyBorder="1" applyAlignment="1" applyProtection="1">
      <alignment horizontal="center" vertical="center"/>
    </xf>
    <xf numFmtId="0" fontId="3" fillId="0" borderId="0" xfId="0" applyFont="1" applyAlignment="1">
      <alignment horizontal="center" vertical="center"/>
    </xf>
    <xf numFmtId="0" fontId="9" fillId="0" borderId="1" xfId="0" applyFont="1" applyBorder="1" applyAlignment="1">
      <alignment horizontal="left" vertical="center"/>
    </xf>
    <xf numFmtId="0" fontId="3" fillId="0" borderId="1" xfId="0" applyFont="1" applyBorder="1" applyAlignment="1">
      <alignment horizontal="center" vertical="center"/>
    </xf>
    <xf numFmtId="0" fontId="3" fillId="0" borderId="0" xfId="0" applyFont="1" applyAlignment="1">
      <alignment horizontal="left" vertical="center"/>
    </xf>
    <xf numFmtId="0" fontId="3" fillId="0" borderId="1" xfId="0" applyFont="1" applyBorder="1" applyAlignment="1">
      <alignment horizontal="left" vertical="center"/>
    </xf>
    <xf numFmtId="166" fontId="0" fillId="0" borderId="0" xfId="1" applyNumberFormat="1" applyFont="1" applyBorder="1" applyAlignment="1" applyProtection="1">
      <alignment vertical="center"/>
    </xf>
    <xf numFmtId="164" fontId="10" fillId="0" borderId="9" xfId="2" applyFont="1" applyBorder="1" applyAlignment="1" applyProtection="1">
      <alignment horizontal="center" vertical="center"/>
    </xf>
    <xf numFmtId="0" fontId="5" fillId="0" borderId="9" xfId="0" applyFont="1" applyBorder="1" applyAlignment="1">
      <alignment horizontal="left" vertical="center"/>
    </xf>
    <xf numFmtId="164" fontId="11" fillId="2" borderId="9" xfId="2" applyFont="1" applyFill="1" applyBorder="1" applyAlignment="1" applyProtection="1">
      <alignment horizontal="center" vertical="center"/>
    </xf>
    <xf numFmtId="0" fontId="3" fillId="2" borderId="9" xfId="0" applyFont="1" applyFill="1" applyBorder="1" applyAlignment="1">
      <alignment horizontal="left" vertical="center"/>
    </xf>
    <xf numFmtId="164" fontId="11" fillId="2" borderId="10" xfId="2" applyFont="1" applyFill="1" applyBorder="1" applyAlignment="1" applyProtection="1">
      <alignment horizontal="center" vertical="center"/>
      <protection locked="0"/>
    </xf>
    <xf numFmtId="0" fontId="3" fillId="2" borderId="10" xfId="0" applyFont="1" applyFill="1" applyBorder="1" applyAlignment="1">
      <alignment horizontal="left" vertical="center"/>
    </xf>
    <xf numFmtId="164" fontId="3" fillId="3" borderId="11" xfId="2" applyFont="1" applyFill="1" applyBorder="1" applyAlignment="1" applyProtection="1">
      <alignment horizontal="center" vertical="center"/>
    </xf>
    <xf numFmtId="0" fontId="3" fillId="3" borderId="11" xfId="0" applyFont="1" applyFill="1" applyBorder="1" applyAlignment="1">
      <alignment horizontal="center" vertical="center"/>
    </xf>
    <xf numFmtId="164" fontId="12" fillId="0" borderId="0" xfId="2" applyFont="1" applyBorder="1" applyAlignment="1" applyProtection="1">
      <alignment vertical="center"/>
    </xf>
    <xf numFmtId="164" fontId="12" fillId="0" borderId="0" xfId="2" applyFont="1" applyBorder="1" applyAlignment="1" applyProtection="1">
      <alignment horizontal="left" vertical="center"/>
    </xf>
    <xf numFmtId="0" fontId="0" fillId="0" borderId="0" xfId="0" applyAlignment="1">
      <alignment horizontal="left" vertical="center"/>
    </xf>
    <xf numFmtId="0" fontId="0" fillId="0" borderId="1" xfId="0" applyBorder="1" applyAlignment="1">
      <alignment horizontal="left" vertical="center"/>
    </xf>
    <xf numFmtId="165" fontId="12" fillId="0" borderId="0" xfId="0" applyNumberFormat="1" applyFont="1" applyAlignment="1" applyProtection="1">
      <alignment vertical="center"/>
      <protection hidden="1"/>
    </xf>
    <xf numFmtId="164" fontId="8" fillId="0" borderId="10" xfId="2" applyFont="1" applyBorder="1" applyAlignment="1" applyProtection="1">
      <alignment horizontal="center" vertical="center"/>
      <protection locked="0"/>
    </xf>
    <xf numFmtId="0" fontId="5" fillId="0" borderId="10" xfId="0" applyFont="1" applyBorder="1" applyAlignment="1">
      <alignment horizontal="left" vertical="center"/>
    </xf>
    <xf numFmtId="164" fontId="6" fillId="3" borderId="12" xfId="2" applyFont="1" applyFill="1" applyBorder="1" applyAlignment="1" applyProtection="1">
      <alignment horizontal="center" vertical="center"/>
    </xf>
    <xf numFmtId="164" fontId="6" fillId="3" borderId="13" xfId="2" applyFont="1" applyFill="1" applyBorder="1" applyAlignment="1" applyProtection="1">
      <alignment horizontal="center" vertical="center"/>
    </xf>
    <xf numFmtId="164" fontId="8" fillId="0" borderId="0" xfId="2" applyFont="1" applyBorder="1" applyAlignment="1" applyProtection="1">
      <alignment horizontal="center" vertical="center" wrapText="1"/>
    </xf>
    <xf numFmtId="0" fontId="5" fillId="0" borderId="0" xfId="0" applyFont="1" applyAlignment="1">
      <alignment horizontal="left" vertical="center" wrapText="1"/>
    </xf>
    <xf numFmtId="164" fontId="6" fillId="3" borderId="11" xfId="2" applyFont="1" applyFill="1" applyBorder="1" applyAlignment="1" applyProtection="1">
      <alignment horizontal="center" vertical="center"/>
    </xf>
    <xf numFmtId="0" fontId="3" fillId="3" borderId="14" xfId="0" applyFont="1" applyFill="1" applyBorder="1" applyAlignment="1">
      <alignment horizontal="center" vertical="center"/>
    </xf>
    <xf numFmtId="164" fontId="8" fillId="0" borderId="11" xfId="2" applyFont="1" applyBorder="1" applyAlignment="1" applyProtection="1">
      <alignment horizontal="center" vertical="center" wrapText="1"/>
      <protection locked="0"/>
    </xf>
    <xf numFmtId="0" fontId="5" fillId="0" borderId="11" xfId="0" applyFont="1" applyBorder="1" applyAlignment="1">
      <alignment horizontal="left" vertical="center" wrapText="1"/>
    </xf>
    <xf numFmtId="164" fontId="8" fillId="0" borderId="15" xfId="2" applyFont="1" applyBorder="1" applyAlignment="1" applyProtection="1">
      <alignment horizontal="center" vertical="center" wrapText="1"/>
      <protection locked="0"/>
    </xf>
    <xf numFmtId="0" fontId="5" fillId="0" borderId="15" xfId="0" applyFont="1" applyBorder="1" applyAlignment="1">
      <alignment horizontal="left" vertical="center" wrapText="1"/>
    </xf>
    <xf numFmtId="164" fontId="8" fillId="0" borderId="9" xfId="2" applyFont="1" applyBorder="1" applyAlignment="1" applyProtection="1">
      <alignment horizontal="center" vertical="center" wrapText="1"/>
      <protection locked="0"/>
    </xf>
    <xf numFmtId="0" fontId="5" fillId="0" borderId="9" xfId="0" applyFont="1" applyBorder="1" applyAlignment="1">
      <alignment horizontal="left" vertical="center" wrapText="1"/>
    </xf>
    <xf numFmtId="0" fontId="3" fillId="0" borderId="0" xfId="0" applyFont="1" applyAlignment="1">
      <alignment horizontal="left" vertical="center"/>
    </xf>
    <xf numFmtId="0" fontId="9" fillId="0" borderId="0" xfId="0" applyFont="1" applyAlignment="1">
      <alignment horizontal="center" vertical="center"/>
    </xf>
    <xf numFmtId="164" fontId="12" fillId="0" borderId="5" xfId="2" applyFont="1" applyBorder="1" applyAlignment="1" applyProtection="1">
      <alignment vertical="center"/>
    </xf>
    <xf numFmtId="0" fontId="0" fillId="0" borderId="8" xfId="0" applyBorder="1" applyAlignment="1">
      <alignment horizontal="center" vertical="center"/>
    </xf>
    <xf numFmtId="0" fontId="0" fillId="5" borderId="0" xfId="0" applyFill="1" applyAlignment="1" applyProtection="1">
      <alignment vertical="center"/>
      <protection hidden="1"/>
    </xf>
    <xf numFmtId="164" fontId="8" fillId="0" borderId="9" xfId="2" applyFont="1" applyBorder="1" applyAlignment="1" applyProtection="1">
      <alignment horizontal="center" vertical="center"/>
      <protection locked="0"/>
    </xf>
    <xf numFmtId="0" fontId="12" fillId="0" borderId="9" xfId="0" applyFont="1" applyBorder="1" applyAlignment="1">
      <alignment horizontal="left" vertical="center"/>
    </xf>
    <xf numFmtId="0" fontId="0" fillId="6" borderId="0" xfId="0" applyFill="1" applyAlignment="1" applyProtection="1">
      <alignment vertical="center"/>
      <protection hidden="1"/>
    </xf>
    <xf numFmtId="0" fontId="2" fillId="6" borderId="0" xfId="0" applyFont="1" applyFill="1" applyAlignment="1">
      <alignment vertical="center"/>
    </xf>
    <xf numFmtId="0" fontId="13" fillId="4" borderId="5" xfId="0" applyFont="1" applyFill="1" applyBorder="1" applyAlignment="1">
      <alignment horizontal="left" vertical="center" wrapText="1"/>
    </xf>
    <xf numFmtId="0" fontId="13" fillId="4" borderId="0" xfId="0" applyFont="1" applyFill="1" applyAlignment="1">
      <alignment horizontal="left" vertical="center" wrapText="1"/>
    </xf>
    <xf numFmtId="0" fontId="13" fillId="4" borderId="1" xfId="0" applyFont="1" applyFill="1" applyBorder="1" applyAlignment="1">
      <alignment horizontal="left" vertical="center" wrapText="1"/>
    </xf>
    <xf numFmtId="0" fontId="13" fillId="4" borderId="11" xfId="0" applyFont="1" applyFill="1" applyBorder="1" applyAlignment="1">
      <alignment horizontal="left" vertical="center" wrapText="1"/>
    </xf>
    <xf numFmtId="164" fontId="8" fillId="0" borderId="15" xfId="2" applyFont="1" applyBorder="1" applyAlignment="1" applyProtection="1">
      <alignment horizontal="center" vertical="center"/>
      <protection locked="0"/>
    </xf>
    <xf numFmtId="164" fontId="8" fillId="0" borderId="6" xfId="2" applyFont="1" applyBorder="1" applyAlignment="1" applyProtection="1">
      <alignment horizontal="center" vertical="center"/>
      <protection locked="0"/>
    </xf>
    <xf numFmtId="0" fontId="12" fillId="7" borderId="11" xfId="0" applyFont="1" applyFill="1" applyBorder="1" applyAlignment="1" applyProtection="1">
      <alignment vertical="center"/>
      <protection locked="0"/>
    </xf>
    <xf numFmtId="0" fontId="12" fillId="0" borderId="16" xfId="0" applyFont="1" applyBorder="1" applyAlignment="1">
      <alignment horizontal="left" vertical="center"/>
    </xf>
    <xf numFmtId="0" fontId="12" fillId="0" borderId="8" xfId="0" applyFont="1" applyBorder="1" applyAlignment="1">
      <alignment horizontal="left" vertical="center"/>
    </xf>
    <xf numFmtId="164" fontId="8" fillId="0" borderId="17" xfId="2" applyFont="1" applyBorder="1" applyAlignment="1" applyProtection="1">
      <alignment horizontal="center" vertical="center"/>
    </xf>
    <xf numFmtId="0" fontId="12" fillId="0" borderId="18" xfId="0" applyFont="1" applyBorder="1" applyAlignment="1">
      <alignment horizontal="left" vertical="center"/>
    </xf>
    <xf numFmtId="0" fontId="12" fillId="0" borderId="14" xfId="0" applyFont="1" applyBorder="1" applyAlignment="1">
      <alignment horizontal="left" vertical="center"/>
    </xf>
    <xf numFmtId="164" fontId="3" fillId="3" borderId="17" xfId="2" applyFont="1" applyFill="1" applyBorder="1" applyAlignment="1" applyProtection="1">
      <alignment horizontal="center" vertical="center"/>
    </xf>
    <xf numFmtId="0" fontId="3" fillId="3" borderId="11" xfId="0" applyFont="1" applyFill="1" applyBorder="1" applyAlignment="1">
      <alignment horizontal="center" vertical="center"/>
    </xf>
    <xf numFmtId="0" fontId="3" fillId="3" borderId="18" xfId="0" applyFont="1" applyFill="1" applyBorder="1" applyAlignment="1">
      <alignment horizontal="left" vertical="center"/>
    </xf>
    <xf numFmtId="0" fontId="3" fillId="3" borderId="14" xfId="0" applyFont="1" applyFill="1" applyBorder="1" applyAlignment="1">
      <alignment horizontal="left" vertical="center"/>
    </xf>
    <xf numFmtId="0" fontId="0" fillId="5" borderId="0" xfId="0" applyFill="1" applyAlignment="1">
      <alignment vertical="center"/>
    </xf>
    <xf numFmtId="164" fontId="6" fillId="4" borderId="5" xfId="2" applyFont="1" applyFill="1" applyBorder="1" applyAlignment="1" applyProtection="1">
      <alignment horizontal="center" vertical="center"/>
    </xf>
    <xf numFmtId="164" fontId="6" fillId="4" borderId="0" xfId="2" applyFont="1" applyFill="1" applyBorder="1" applyAlignment="1" applyProtection="1">
      <alignment horizontal="center" vertical="center"/>
    </xf>
    <xf numFmtId="0" fontId="3" fillId="4" borderId="0" xfId="0" applyFont="1" applyFill="1" applyAlignment="1">
      <alignment horizontal="center" vertical="center"/>
    </xf>
    <xf numFmtId="0" fontId="3" fillId="4" borderId="1" xfId="0" applyFont="1" applyFill="1" applyBorder="1" applyAlignment="1">
      <alignment horizontal="center" vertical="center"/>
    </xf>
    <xf numFmtId="0" fontId="14" fillId="0" borderId="1" xfId="0" applyFont="1" applyBorder="1" applyAlignment="1">
      <alignment horizontal="left" vertical="center"/>
    </xf>
    <xf numFmtId="0" fontId="0" fillId="2" borderId="0" xfId="0" applyFill="1" applyAlignment="1" applyProtection="1">
      <alignment vertical="center"/>
      <protection hidden="1"/>
    </xf>
    <xf numFmtId="0" fontId="2" fillId="2" borderId="0" xfId="0" applyFont="1" applyFill="1" applyAlignment="1">
      <alignment vertical="center"/>
    </xf>
    <xf numFmtId="164" fontId="6" fillId="2" borderId="5" xfId="2" applyFont="1" applyFill="1" applyBorder="1" applyAlignment="1" applyProtection="1">
      <alignment horizontal="center" vertical="center"/>
    </xf>
    <xf numFmtId="164" fontId="6" fillId="2" borderId="0" xfId="2" applyFont="1" applyFill="1" applyBorder="1" applyAlignment="1" applyProtection="1">
      <alignment horizontal="center" vertical="center"/>
    </xf>
    <xf numFmtId="0" fontId="3" fillId="2" borderId="0" xfId="0" applyFont="1" applyFill="1" applyAlignment="1">
      <alignment horizontal="left" vertical="center"/>
    </xf>
    <xf numFmtId="0" fontId="3" fillId="2" borderId="1" xfId="0" applyFont="1" applyFill="1" applyBorder="1" applyAlignment="1">
      <alignment horizontal="left" vertical="center"/>
    </xf>
    <xf numFmtId="164" fontId="0" fillId="0" borderId="5" xfId="2" applyFont="1" applyBorder="1" applyAlignment="1" applyProtection="1">
      <alignment vertical="center"/>
    </xf>
    <xf numFmtId="0" fontId="9" fillId="0" borderId="1" xfId="0" applyFont="1" applyBorder="1" applyAlignment="1">
      <alignment vertical="center"/>
    </xf>
    <xf numFmtId="0" fontId="15" fillId="0" borderId="0" xfId="0" applyFont="1" applyAlignment="1" applyProtection="1">
      <alignment horizontal="left" vertical="center"/>
      <protection hidden="1"/>
    </xf>
    <xf numFmtId="0" fontId="16" fillId="0" borderId="1" xfId="0" applyFont="1" applyBorder="1" applyAlignment="1">
      <alignment vertical="center"/>
    </xf>
    <xf numFmtId="0" fontId="3" fillId="0" borderId="0" xfId="0" applyFont="1" applyAlignment="1" applyProtection="1">
      <alignment horizontal="center" vertical="center"/>
      <protection hidden="1"/>
    </xf>
    <xf numFmtId="0" fontId="17" fillId="0" borderId="0" xfId="0" applyFont="1" applyAlignment="1">
      <alignment horizontal="center" vertical="center"/>
    </xf>
    <xf numFmtId="0" fontId="18" fillId="0" borderId="9" xfId="0" applyFont="1" applyBorder="1" applyAlignment="1">
      <alignment horizontal="left" vertical="center" wrapText="1"/>
    </xf>
    <xf numFmtId="165" fontId="18" fillId="0" borderId="9" xfId="0" applyNumberFormat="1" applyFont="1" applyBorder="1" applyAlignment="1">
      <alignment horizontal="left" vertical="center"/>
    </xf>
    <xf numFmtId="0" fontId="19" fillId="3" borderId="9" xfId="0" applyFont="1" applyFill="1" applyBorder="1" applyAlignment="1">
      <alignment horizontal="center" vertical="center" wrapText="1"/>
    </xf>
    <xf numFmtId="0" fontId="19" fillId="3" borderId="10" xfId="0" applyFont="1" applyFill="1" applyBorder="1" applyAlignment="1">
      <alignment horizontal="center" vertical="center" wrapText="1"/>
    </xf>
    <xf numFmtId="0" fontId="19" fillId="3" borderId="10" xfId="0" applyFont="1" applyFill="1" applyBorder="1" applyAlignment="1">
      <alignment horizontal="center" vertical="center"/>
    </xf>
    <xf numFmtId="0" fontId="19" fillId="3" borderId="9" xfId="0" applyFont="1" applyFill="1" applyBorder="1" applyAlignment="1">
      <alignment horizontal="center" vertical="center"/>
    </xf>
    <xf numFmtId="1" fontId="20" fillId="0" borderId="9" xfId="1" applyNumberFormat="1" applyFont="1" applyBorder="1" applyAlignment="1" applyProtection="1">
      <alignment horizontal="center" vertical="center"/>
    </xf>
    <xf numFmtId="0" fontId="21" fillId="2" borderId="19" xfId="2" applyNumberFormat="1" applyFont="1" applyFill="1" applyBorder="1" applyAlignment="1" applyProtection="1">
      <alignment horizontal="center" vertical="center" wrapText="1"/>
      <protection locked="0"/>
    </xf>
    <xf numFmtId="165" fontId="22" fillId="0" borderId="20" xfId="0" applyNumberFormat="1" applyFont="1" applyBorder="1" applyAlignment="1" applyProtection="1">
      <alignment horizontal="left" vertical="center"/>
      <protection hidden="1"/>
    </xf>
    <xf numFmtId="165" fontId="22" fillId="0" borderId="21" xfId="0" applyNumberFormat="1" applyFont="1" applyBorder="1" applyAlignment="1" applyProtection="1">
      <alignment horizontal="left" vertical="center"/>
      <protection hidden="1"/>
    </xf>
    <xf numFmtId="0" fontId="0" fillId="0" borderId="4" xfId="0" applyBorder="1" applyAlignment="1">
      <alignment horizontal="center" vertical="center"/>
    </xf>
    <xf numFmtId="49" fontId="21" fillId="2" borderId="6" xfId="2" applyNumberFormat="1" applyFont="1" applyFill="1" applyBorder="1" applyAlignment="1" applyProtection="1">
      <alignment horizontal="center" vertical="center" wrapText="1"/>
      <protection locked="0"/>
    </xf>
    <xf numFmtId="165" fontId="22" fillId="0" borderId="22" xfId="0" applyNumberFormat="1" applyFont="1" applyBorder="1" applyAlignment="1" applyProtection="1">
      <alignment horizontal="left" vertical="center"/>
      <protection hidden="1"/>
    </xf>
    <xf numFmtId="165" fontId="22" fillId="0" borderId="23" xfId="0" applyNumberFormat="1" applyFont="1" applyBorder="1" applyAlignment="1" applyProtection="1">
      <alignment horizontal="left" vertical="center"/>
      <protection hidden="1"/>
    </xf>
    <xf numFmtId="0" fontId="0" fillId="0" borderId="14" xfId="0" applyBorder="1" applyAlignment="1">
      <alignment horizontal="center" vertical="center"/>
    </xf>
    <xf numFmtId="164" fontId="19" fillId="3" borderId="9" xfId="2" applyFont="1" applyFill="1" applyBorder="1" applyAlignment="1" applyProtection="1">
      <alignment horizontal="center" vertical="center" wrapText="1"/>
    </xf>
    <xf numFmtId="164" fontId="19" fillId="3" borderId="17" xfId="2" applyFont="1" applyFill="1" applyBorder="1" applyAlignment="1" applyProtection="1">
      <alignment horizontal="center" vertical="center" wrapText="1"/>
    </xf>
    <xf numFmtId="164" fontId="17" fillId="0" borderId="9" xfId="2" applyFont="1" applyBorder="1" applyAlignment="1" applyProtection="1">
      <alignment horizontal="center" vertical="center"/>
    </xf>
    <xf numFmtId="164" fontId="17" fillId="0" borderId="17" xfId="2" applyFont="1" applyBorder="1" applyAlignment="1" applyProtection="1">
      <alignment horizontal="center" vertical="center"/>
    </xf>
    <xf numFmtId="165" fontId="22" fillId="0" borderId="24" xfId="0" applyNumberFormat="1" applyFont="1" applyBorder="1" applyAlignment="1" applyProtection="1">
      <alignment horizontal="left" vertical="center"/>
      <protection hidden="1"/>
    </xf>
    <xf numFmtId="165" fontId="22" fillId="0" borderId="25" xfId="0" applyNumberFormat="1" applyFont="1" applyBorder="1" applyAlignment="1" applyProtection="1">
      <alignment horizontal="left" vertical="center"/>
      <protection hidden="1"/>
    </xf>
    <xf numFmtId="164" fontId="3" fillId="0" borderId="19" xfId="2" applyFont="1" applyBorder="1" applyAlignment="1" applyProtection="1">
      <alignment horizontal="center" vertical="top"/>
    </xf>
    <xf numFmtId="0" fontId="3" fillId="0" borderId="0" xfId="0" applyFont="1" applyAlignment="1">
      <alignment horizontal="center" vertical="top"/>
    </xf>
    <xf numFmtId="0" fontId="4" fillId="0" borderId="0" xfId="0" applyFont="1" applyAlignment="1">
      <alignment horizontal="center" vertical="top" wrapText="1"/>
    </xf>
    <xf numFmtId="165" fontId="23" fillId="2" borderId="6" xfId="0" applyNumberFormat="1" applyFont="1" applyFill="1" applyBorder="1" applyAlignment="1">
      <alignment horizontal="left" vertical="center" wrapText="1"/>
    </xf>
    <xf numFmtId="165" fontId="23" fillId="2" borderId="7" xfId="0" applyNumberFormat="1" applyFont="1" applyFill="1" applyBorder="1" applyAlignment="1">
      <alignment horizontal="left" vertical="center" wrapText="1"/>
    </xf>
    <xf numFmtId="165" fontId="23" fillId="2" borderId="8" xfId="0" applyNumberFormat="1" applyFont="1" applyFill="1" applyBorder="1" applyAlignment="1">
      <alignment horizontal="left" vertical="center" wrapText="1"/>
    </xf>
    <xf numFmtId="167" fontId="6" fillId="8" borderId="9" xfId="3" applyNumberFormat="1" applyFont="1" applyFill="1" applyBorder="1" applyAlignment="1" applyProtection="1">
      <alignment horizontal="right" vertical="center"/>
    </xf>
    <xf numFmtId="165" fontId="3" fillId="8" borderId="9" xfId="0" applyNumberFormat="1" applyFont="1" applyFill="1" applyBorder="1" applyAlignment="1">
      <alignment horizontal="left" vertical="center"/>
    </xf>
    <xf numFmtId="165" fontId="3" fillId="2" borderId="9" xfId="0" applyNumberFormat="1" applyFont="1" applyFill="1" applyBorder="1" applyAlignment="1">
      <alignment horizontal="left" vertical="center"/>
    </xf>
    <xf numFmtId="0" fontId="5" fillId="0" borderId="0" xfId="0" applyFont="1" applyAlignment="1" applyProtection="1">
      <alignment vertical="center"/>
      <protection hidden="1"/>
    </xf>
    <xf numFmtId="0" fontId="24" fillId="0" borderId="0" xfId="0" applyFont="1" applyAlignment="1">
      <alignment vertical="center"/>
    </xf>
    <xf numFmtId="165" fontId="5" fillId="0" borderId="0" xfId="0" applyNumberFormat="1" applyFont="1" applyAlignment="1" applyProtection="1">
      <alignment vertical="center"/>
      <protection hidden="1"/>
    </xf>
    <xf numFmtId="165" fontId="1" fillId="0" borderId="0" xfId="1" applyProtection="1">
      <protection hidden="1"/>
    </xf>
    <xf numFmtId="165" fontId="24" fillId="0" borderId="0" xfId="0" applyNumberFormat="1" applyFont="1" applyAlignment="1">
      <alignment vertical="center"/>
    </xf>
    <xf numFmtId="164" fontId="6" fillId="9" borderId="9" xfId="2" applyFont="1" applyFill="1" applyBorder="1" applyAlignment="1" applyProtection="1">
      <alignment horizontal="center" vertical="center"/>
    </xf>
    <xf numFmtId="165" fontId="3" fillId="9" borderId="9" xfId="0" applyNumberFormat="1" applyFont="1" applyFill="1" applyBorder="1" applyAlignment="1">
      <alignment horizontal="left" vertical="center"/>
    </xf>
    <xf numFmtId="165" fontId="1" fillId="0" borderId="0" xfId="1" applyProtection="1"/>
    <xf numFmtId="43" fontId="5" fillId="0" borderId="0" xfId="0" applyNumberFormat="1" applyFont="1" applyAlignment="1" applyProtection="1">
      <alignment vertical="center"/>
      <protection hidden="1"/>
    </xf>
    <xf numFmtId="164" fontId="6" fillId="8" borderId="9" xfId="2" applyFont="1" applyFill="1" applyBorder="1" applyAlignment="1" applyProtection="1">
      <alignment horizontal="center" vertical="center"/>
    </xf>
    <xf numFmtId="0" fontId="5" fillId="0" borderId="0" xfId="0" applyFont="1" applyAlignment="1" applyProtection="1">
      <alignment horizontal="right" vertical="center"/>
      <protection hidden="1"/>
    </xf>
    <xf numFmtId="168" fontId="24" fillId="0" borderId="0" xfId="0" applyNumberFormat="1" applyFont="1" applyAlignment="1">
      <alignment vertical="center"/>
    </xf>
    <xf numFmtId="164" fontId="8" fillId="6" borderId="9" xfId="2" applyFont="1" applyFill="1" applyBorder="1" applyAlignment="1" applyProtection="1">
      <alignment horizontal="center" vertical="center"/>
    </xf>
    <xf numFmtId="165" fontId="5" fillId="6" borderId="9" xfId="0" applyNumberFormat="1" applyFont="1" applyFill="1" applyBorder="1" applyAlignment="1">
      <alignment horizontal="left" vertical="center"/>
    </xf>
    <xf numFmtId="0" fontId="12" fillId="0" borderId="0" xfId="0" applyFont="1"/>
    <xf numFmtId="164" fontId="8" fillId="8" borderId="9" xfId="2" applyFont="1" applyFill="1" applyBorder="1" applyAlignment="1" applyProtection="1">
      <alignment horizontal="center" vertical="center"/>
    </xf>
    <xf numFmtId="165" fontId="5" fillId="8" borderId="9" xfId="0" applyNumberFormat="1" applyFont="1" applyFill="1" applyBorder="1" applyAlignment="1">
      <alignment horizontal="left" vertical="center"/>
    </xf>
    <xf numFmtId="165" fontId="5" fillId="3" borderId="9" xfId="0" applyNumberFormat="1" applyFont="1" applyFill="1" applyBorder="1" applyAlignment="1">
      <alignment horizontal="left" vertical="center"/>
    </xf>
    <xf numFmtId="165" fontId="3" fillId="3" borderId="9" xfId="0" applyNumberFormat="1" applyFont="1" applyFill="1" applyBorder="1" applyAlignment="1">
      <alignment horizontal="left" vertical="center"/>
    </xf>
    <xf numFmtId="165" fontId="5" fillId="0" borderId="9" xfId="0" applyNumberFormat="1" applyFont="1" applyBorder="1" applyAlignment="1">
      <alignment horizontal="left" vertical="center"/>
    </xf>
    <xf numFmtId="165" fontId="5" fillId="2" borderId="9" xfId="0" applyNumberFormat="1" applyFont="1" applyFill="1" applyBorder="1" applyAlignment="1">
      <alignment vertical="center"/>
    </xf>
    <xf numFmtId="164" fontId="24" fillId="0" borderId="0" xfId="0" applyNumberFormat="1" applyFont="1" applyAlignment="1">
      <alignment vertical="center"/>
    </xf>
    <xf numFmtId="164" fontId="8" fillId="3" borderId="9" xfId="2" applyFont="1" applyFill="1" applyBorder="1" applyAlignment="1" applyProtection="1">
      <alignment horizontal="center" vertical="center"/>
    </xf>
    <xf numFmtId="43" fontId="24" fillId="0" borderId="0" xfId="0" applyNumberFormat="1" applyFont="1" applyAlignment="1">
      <alignment vertical="center"/>
    </xf>
    <xf numFmtId="165" fontId="5" fillId="2" borderId="9" xfId="0" applyNumberFormat="1" applyFont="1" applyFill="1" applyBorder="1" applyAlignment="1">
      <alignment horizontal="left" vertical="center"/>
    </xf>
    <xf numFmtId="165" fontId="18" fillId="0" borderId="9" xfId="0" applyNumberFormat="1" applyFont="1" applyBorder="1" applyAlignment="1">
      <alignment horizontal="left" vertical="center" wrapText="1"/>
    </xf>
    <xf numFmtId="49" fontId="18" fillId="0" borderId="9" xfId="2" applyNumberFormat="1" applyFont="1" applyBorder="1" applyAlignment="1" applyProtection="1">
      <alignment horizontal="center" vertical="center"/>
    </xf>
    <xf numFmtId="0" fontId="21" fillId="2" borderId="10" xfId="2" applyNumberFormat="1" applyFont="1" applyFill="1" applyBorder="1" applyAlignment="1" applyProtection="1">
      <alignment horizontal="center" vertical="center" wrapText="1"/>
      <protection locked="0"/>
    </xf>
    <xf numFmtId="165" fontId="22" fillId="0" borderId="26" xfId="0" applyNumberFormat="1" applyFont="1" applyBorder="1" applyAlignment="1" applyProtection="1">
      <alignment horizontal="left" vertical="center"/>
      <protection hidden="1"/>
    </xf>
    <xf numFmtId="0" fontId="0" fillId="0" borderId="10" xfId="0" applyBorder="1" applyAlignment="1">
      <alignment horizontal="center" vertical="center"/>
    </xf>
    <xf numFmtId="49" fontId="21" fillId="2" borderId="15" xfId="2" applyNumberFormat="1" applyFont="1" applyFill="1" applyBorder="1" applyAlignment="1" applyProtection="1">
      <alignment horizontal="center" vertical="center" wrapText="1"/>
      <protection locked="0"/>
    </xf>
    <xf numFmtId="0" fontId="0" fillId="0" borderId="9" xfId="0" applyBorder="1" applyAlignment="1">
      <alignment horizontal="center" vertical="center"/>
    </xf>
    <xf numFmtId="165" fontId="22" fillId="0" borderId="15" xfId="0" applyNumberFormat="1" applyFont="1" applyBorder="1" applyAlignment="1" applyProtection="1">
      <alignment horizontal="left" vertical="center"/>
      <protection hidden="1"/>
    </xf>
    <xf numFmtId="164" fontId="3" fillId="0" borderId="19" xfId="2" applyFont="1" applyBorder="1" applyAlignment="1" applyProtection="1">
      <alignment horizontal="center" vertical="top"/>
    </xf>
    <xf numFmtId="0" fontId="0" fillId="0" borderId="4" xfId="0" applyBorder="1" applyAlignment="1">
      <alignment vertical="center"/>
    </xf>
    <xf numFmtId="0" fontId="17" fillId="0" borderId="0" xfId="0" applyFont="1" applyAlignment="1">
      <alignment vertical="center"/>
    </xf>
    <xf numFmtId="164" fontId="5" fillId="0" borderId="6" xfId="2" applyFont="1" applyBorder="1" applyAlignment="1" applyProtection="1">
      <alignment horizontal="center" vertical="center"/>
    </xf>
    <xf numFmtId="0" fontId="5" fillId="0" borderId="7" xfId="0" applyFont="1" applyBorder="1" applyAlignment="1">
      <alignment horizontal="right" vertical="center"/>
    </xf>
    <xf numFmtId="0" fontId="0" fillId="0" borderId="7" xfId="0" applyBorder="1" applyAlignment="1">
      <alignment vertical="center"/>
    </xf>
    <xf numFmtId="0" fontId="0" fillId="0" borderId="8" xfId="0" applyBorder="1" applyAlignment="1">
      <alignment vertical="center"/>
    </xf>
    <xf numFmtId="164" fontId="8" fillId="0" borderId="14" xfId="2" applyFont="1" applyBorder="1" applyAlignment="1" applyProtection="1">
      <alignment horizontal="center" vertical="center"/>
    </xf>
    <xf numFmtId="165" fontId="5" fillId="0" borderId="15" xfId="0" applyNumberFormat="1" applyFont="1" applyBorder="1" applyAlignment="1">
      <alignment horizontal="left" vertical="center"/>
    </xf>
    <xf numFmtId="164" fontId="8" fillId="3" borderId="17" xfId="2" applyFont="1" applyFill="1" applyBorder="1" applyAlignment="1" applyProtection="1">
      <alignment horizontal="center" vertical="center"/>
    </xf>
    <xf numFmtId="164" fontId="8" fillId="3" borderId="14" xfId="2" applyFont="1" applyFill="1" applyBorder="1" applyAlignment="1" applyProtection="1">
      <alignment horizontal="center" vertical="center"/>
    </xf>
    <xf numFmtId="164" fontId="6" fillId="3" borderId="17" xfId="2" applyFont="1" applyFill="1" applyBorder="1" applyAlignment="1" applyProtection="1">
      <alignment horizontal="center" vertical="center"/>
    </xf>
    <xf numFmtId="164" fontId="6" fillId="3" borderId="14" xfId="2" applyFont="1" applyFill="1" applyBorder="1" applyAlignment="1" applyProtection="1">
      <alignment horizontal="center" vertical="center"/>
    </xf>
    <xf numFmtId="164" fontId="8" fillId="0" borderId="17" xfId="2" applyFont="1" applyBorder="1" applyAlignment="1" applyProtection="1">
      <alignment horizontal="center" vertical="center"/>
      <protection locked="0"/>
    </xf>
    <xf numFmtId="164" fontId="8" fillId="0" borderId="14" xfId="2" applyFont="1" applyBorder="1" applyAlignment="1" applyProtection="1">
      <alignment horizontal="center" vertical="center"/>
      <protection locked="0"/>
    </xf>
    <xf numFmtId="165" fontId="5" fillId="2" borderId="0" xfId="0" applyNumberFormat="1" applyFont="1" applyFill="1" applyAlignment="1" applyProtection="1">
      <alignment vertical="center"/>
      <protection hidden="1"/>
    </xf>
    <xf numFmtId="0" fontId="5" fillId="2" borderId="0" xfId="0" applyFont="1" applyFill="1" applyAlignment="1" applyProtection="1">
      <alignment vertical="center"/>
      <protection hidden="1"/>
    </xf>
    <xf numFmtId="164" fontId="8" fillId="0" borderId="17" xfId="2" applyFont="1" applyBorder="1" applyAlignment="1" applyProtection="1">
      <alignment horizontal="center" vertical="center" wrapText="1"/>
      <protection locked="0"/>
    </xf>
    <xf numFmtId="164" fontId="8" fillId="0" borderId="14" xfId="2" applyFont="1" applyBorder="1" applyAlignment="1" applyProtection="1">
      <alignment horizontal="center" vertical="center" wrapText="1"/>
      <protection locked="0"/>
    </xf>
    <xf numFmtId="164" fontId="8" fillId="6" borderId="17" xfId="2" applyFont="1" applyFill="1" applyBorder="1" applyAlignment="1" applyProtection="1">
      <alignment horizontal="center" vertical="center"/>
      <protection locked="0"/>
    </xf>
    <xf numFmtId="164" fontId="8" fillId="6" borderId="14" xfId="2" applyFont="1" applyFill="1" applyBorder="1" applyAlignment="1" applyProtection="1">
      <alignment horizontal="center" vertical="center"/>
      <protection locked="0"/>
    </xf>
    <xf numFmtId="10" fontId="5" fillId="0" borderId="0" xfId="0" applyNumberFormat="1" applyFont="1" applyAlignment="1" applyProtection="1">
      <alignment vertical="center"/>
      <protection hidden="1"/>
    </xf>
    <xf numFmtId="164" fontId="25" fillId="3" borderId="17" xfId="2" applyFont="1" applyFill="1" applyBorder="1" applyAlignment="1" applyProtection="1">
      <alignment horizontal="center" vertical="center"/>
    </xf>
    <xf numFmtId="164" fontId="25" fillId="3" borderId="14" xfId="2" applyFont="1" applyFill="1" applyBorder="1" applyAlignment="1" applyProtection="1">
      <alignment horizontal="center" vertical="center"/>
    </xf>
    <xf numFmtId="164" fontId="8" fillId="6" borderId="17" xfId="2" applyFont="1" applyFill="1" applyBorder="1" applyAlignment="1" applyProtection="1">
      <alignment horizontal="center" vertical="center"/>
    </xf>
    <xf numFmtId="164" fontId="8" fillId="6" borderId="14" xfId="2" applyFont="1" applyFill="1" applyBorder="1" applyAlignment="1" applyProtection="1">
      <alignment horizontal="center" vertical="center"/>
    </xf>
    <xf numFmtId="164" fontId="25" fillId="9" borderId="17" xfId="2" applyFont="1" applyFill="1" applyBorder="1" applyAlignment="1" applyProtection="1">
      <alignment horizontal="center" vertical="center"/>
    </xf>
    <xf numFmtId="164" fontId="25" fillId="9" borderId="14" xfId="2" applyFont="1" applyFill="1" applyBorder="1" applyAlignment="1" applyProtection="1">
      <alignment horizontal="center" vertical="center"/>
    </xf>
    <xf numFmtId="165" fontId="5" fillId="9" borderId="9" xfId="0" applyNumberFormat="1" applyFont="1" applyFill="1" applyBorder="1" applyAlignment="1">
      <alignment horizontal="left" vertical="center"/>
    </xf>
    <xf numFmtId="166" fontId="5" fillId="0" borderId="0" xfId="0" applyNumberFormat="1" applyFont="1" applyAlignment="1" applyProtection="1">
      <alignment vertical="center"/>
      <protection hidden="1"/>
    </xf>
    <xf numFmtId="165" fontId="26" fillId="3" borderId="9" xfId="0" applyNumberFormat="1" applyFont="1" applyFill="1" applyBorder="1" applyAlignment="1">
      <alignment horizontal="left" vertical="center"/>
    </xf>
    <xf numFmtId="0" fontId="1" fillId="0" borderId="0" xfId="1" applyNumberFormat="1" applyBorder="1" applyAlignment="1" applyProtection="1">
      <alignment vertical="center"/>
    </xf>
    <xf numFmtId="0" fontId="12" fillId="0" borderId="0" xfId="0" applyFont="1" applyAlignment="1" applyProtection="1">
      <alignment vertical="center"/>
      <protection hidden="1"/>
    </xf>
    <xf numFmtId="164" fontId="0" fillId="0" borderId="0" xfId="2" applyFont="1" applyBorder="1" applyProtection="1"/>
    <xf numFmtId="164" fontId="8" fillId="10" borderId="17" xfId="2" applyFont="1" applyFill="1" applyBorder="1" applyAlignment="1" applyProtection="1">
      <alignment horizontal="center" vertical="center"/>
    </xf>
    <xf numFmtId="164" fontId="8" fillId="10" borderId="14" xfId="2" applyFont="1" applyFill="1" applyBorder="1" applyAlignment="1" applyProtection="1">
      <alignment horizontal="center" vertical="center"/>
    </xf>
    <xf numFmtId="165" fontId="5" fillId="10" borderId="9" xfId="0" applyNumberFormat="1" applyFont="1" applyFill="1" applyBorder="1" applyAlignment="1">
      <alignment horizontal="left" vertical="center"/>
    </xf>
    <xf numFmtId="164" fontId="6" fillId="11" borderId="17" xfId="2" applyFont="1" applyFill="1" applyBorder="1" applyAlignment="1" applyProtection="1">
      <alignment horizontal="center" vertical="center"/>
    </xf>
    <xf numFmtId="164" fontId="6" fillId="11" borderId="14" xfId="2" applyFont="1" applyFill="1" applyBorder="1" applyAlignment="1" applyProtection="1">
      <alignment horizontal="center" vertical="center"/>
    </xf>
    <xf numFmtId="165" fontId="3" fillId="11" borderId="9" xfId="0" applyNumberFormat="1" applyFont="1" applyFill="1" applyBorder="1" applyAlignment="1">
      <alignment horizontal="left" vertical="center"/>
    </xf>
    <xf numFmtId="164" fontId="6" fillId="12" borderId="17" xfId="2" applyFont="1" applyFill="1" applyBorder="1" applyAlignment="1" applyProtection="1">
      <alignment horizontal="center" vertical="center"/>
    </xf>
    <xf numFmtId="164" fontId="6" fillId="12" borderId="14" xfId="2" applyFont="1" applyFill="1" applyBorder="1" applyAlignment="1" applyProtection="1">
      <alignment horizontal="center" vertical="center"/>
    </xf>
    <xf numFmtId="165" fontId="3" fillId="12" borderId="9" xfId="0" applyNumberFormat="1" applyFont="1" applyFill="1" applyBorder="1" applyAlignment="1">
      <alignment horizontal="left" vertical="center"/>
    </xf>
    <xf numFmtId="164" fontId="8" fillId="0" borderId="5" xfId="2" applyFont="1" applyBorder="1" applyAlignment="1" applyProtection="1">
      <alignment vertical="center"/>
    </xf>
    <xf numFmtId="164" fontId="8" fillId="0" borderId="0" xfId="2" applyFont="1" applyBorder="1" applyAlignment="1" applyProtection="1">
      <alignment horizontal="left" vertical="center"/>
    </xf>
    <xf numFmtId="165" fontId="5" fillId="0" borderId="1" xfId="0" applyNumberFormat="1" applyFont="1" applyBorder="1" applyAlignment="1">
      <alignment horizontal="left" vertical="center"/>
    </xf>
    <xf numFmtId="164" fontId="6" fillId="13" borderId="17" xfId="2" applyFont="1" applyFill="1" applyBorder="1" applyAlignment="1" applyProtection="1">
      <alignment horizontal="center" vertical="center"/>
    </xf>
    <xf numFmtId="164" fontId="6" fillId="13" borderId="14" xfId="2" applyFont="1" applyFill="1" applyBorder="1" applyAlignment="1" applyProtection="1">
      <alignment horizontal="center" vertical="center"/>
    </xf>
    <xf numFmtId="165" fontId="3" fillId="13" borderId="9" xfId="0" applyNumberFormat="1" applyFont="1" applyFill="1" applyBorder="1" applyAlignment="1">
      <alignment horizontal="left" vertical="center"/>
    </xf>
    <xf numFmtId="165" fontId="3" fillId="0" borderId="9" xfId="0" applyNumberFormat="1" applyFont="1" applyBorder="1" applyAlignment="1">
      <alignment horizontal="left" vertical="center"/>
    </xf>
    <xf numFmtId="164" fontId="3" fillId="3" borderId="19" xfId="2" applyFont="1" applyFill="1" applyBorder="1" applyAlignment="1" applyProtection="1">
      <alignment horizontal="center" vertical="center"/>
    </xf>
    <xf numFmtId="164" fontId="3" fillId="3" borderId="4" xfId="2" applyFont="1" applyFill="1" applyBorder="1" applyAlignment="1" applyProtection="1">
      <alignment horizontal="center" vertical="center"/>
    </xf>
    <xf numFmtId="169" fontId="6" fillId="3" borderId="11" xfId="2" applyNumberFormat="1" applyFont="1" applyFill="1" applyBorder="1" applyAlignment="1" applyProtection="1">
      <alignment horizontal="center" vertical="center"/>
    </xf>
    <xf numFmtId="164" fontId="11" fillId="3" borderId="13" xfId="2" applyFont="1" applyFill="1" applyBorder="1" applyAlignment="1" applyProtection="1">
      <alignment horizontal="center" vertical="center"/>
    </xf>
    <xf numFmtId="0" fontId="3" fillId="3" borderId="8" xfId="0" applyFont="1" applyFill="1" applyBorder="1" applyAlignment="1">
      <alignment horizontal="center" vertical="center"/>
    </xf>
    <xf numFmtId="0" fontId="3" fillId="3" borderId="15" xfId="0" applyFont="1" applyFill="1" applyBorder="1" applyAlignment="1">
      <alignment horizontal="center" vertical="center"/>
    </xf>
    <xf numFmtId="164" fontId="19" fillId="6" borderId="6" xfId="2" applyFont="1" applyFill="1" applyBorder="1" applyAlignment="1" applyProtection="1">
      <alignment horizontal="center" vertical="center" wrapText="1"/>
    </xf>
    <xf numFmtId="164" fontId="19" fillId="6" borderId="8" xfId="2" applyFont="1" applyFill="1" applyBorder="1" applyAlignment="1" applyProtection="1">
      <alignment horizontal="center" vertical="center" wrapText="1"/>
    </xf>
    <xf numFmtId="165" fontId="18" fillId="2" borderId="17" xfId="0" applyNumberFormat="1" applyFont="1" applyFill="1" applyBorder="1" applyAlignment="1">
      <alignment horizontal="left" vertical="center"/>
    </xf>
    <xf numFmtId="165" fontId="18" fillId="2" borderId="18" xfId="0" applyNumberFormat="1" applyFont="1" applyFill="1" applyBorder="1" applyAlignment="1">
      <alignment horizontal="left" vertical="center"/>
    </xf>
    <xf numFmtId="165" fontId="18" fillId="2" borderId="14" xfId="0" applyNumberFormat="1" applyFont="1" applyFill="1" applyBorder="1" applyAlignment="1">
      <alignment horizontal="left" vertical="center"/>
    </xf>
    <xf numFmtId="170" fontId="27" fillId="6" borderId="9" xfId="1" applyNumberFormat="1" applyFont="1" applyFill="1" applyBorder="1" applyAlignment="1" applyProtection="1">
      <alignment horizontal="center" vertical="center"/>
    </xf>
    <xf numFmtId="164" fontId="19" fillId="4" borderId="10" xfId="2" applyFont="1" applyFill="1" applyBorder="1" applyAlignment="1" applyProtection="1">
      <alignment horizontal="center" vertical="center" wrapText="1"/>
    </xf>
    <xf numFmtId="165" fontId="28" fillId="0" borderId="9" xfId="0" applyNumberFormat="1" applyFont="1" applyBorder="1" applyAlignment="1" applyProtection="1">
      <alignment horizontal="left" vertical="center"/>
      <protection locked="0"/>
    </xf>
    <xf numFmtId="165" fontId="18" fillId="2" borderId="9" xfId="0" applyNumberFormat="1" applyFont="1" applyFill="1" applyBorder="1" applyAlignment="1" applyProtection="1">
      <alignment horizontal="left" vertical="center"/>
      <protection locked="0"/>
    </xf>
    <xf numFmtId="164" fontId="29" fillId="11" borderId="17" xfId="2" applyFont="1" applyFill="1" applyBorder="1" applyAlignment="1" applyProtection="1">
      <alignment horizontal="center" vertical="center"/>
      <protection locked="0"/>
    </xf>
    <xf numFmtId="164" fontId="19" fillId="3" borderId="11" xfId="2" applyFont="1" applyFill="1" applyBorder="1" applyAlignment="1" applyProtection="1">
      <alignment horizontal="center" vertical="center" wrapText="1"/>
    </xf>
    <xf numFmtId="0" fontId="19" fillId="3" borderId="14" xfId="0" applyFont="1" applyFill="1" applyBorder="1" applyAlignment="1">
      <alignment horizontal="center" vertical="center" wrapText="1"/>
    </xf>
    <xf numFmtId="0" fontId="15" fillId="0" borderId="0" xfId="0" applyFont="1" applyAlignment="1" applyProtection="1">
      <alignment horizontal="center" vertical="center"/>
      <protection hidden="1"/>
    </xf>
    <xf numFmtId="1" fontId="20" fillId="0" borderId="9" xfId="1" applyNumberFormat="1" applyFont="1" applyBorder="1" applyAlignment="1" applyProtection="1">
      <alignment horizontal="center" vertical="center"/>
      <protection locked="0"/>
    </xf>
    <xf numFmtId="165" fontId="22" fillId="0" borderId="19" xfId="0" applyNumberFormat="1" applyFont="1" applyBorder="1" applyAlignment="1" applyProtection="1">
      <alignment horizontal="left" vertical="center"/>
      <protection hidden="1"/>
    </xf>
    <xf numFmtId="165" fontId="22" fillId="0" borderId="4" xfId="0" applyNumberFormat="1" applyFont="1" applyBorder="1" applyAlignment="1" applyProtection="1">
      <alignment horizontal="left" vertical="center"/>
      <protection hidden="1"/>
    </xf>
    <xf numFmtId="49" fontId="21" fillId="2" borderId="9" xfId="2" applyNumberFormat="1" applyFont="1" applyFill="1" applyBorder="1" applyAlignment="1" applyProtection="1">
      <alignment horizontal="center" vertical="center" wrapText="1"/>
      <protection locked="0"/>
    </xf>
    <xf numFmtId="165" fontId="22" fillId="0" borderId="5" xfId="0" applyNumberFormat="1" applyFont="1" applyBorder="1" applyAlignment="1" applyProtection="1">
      <alignment vertical="center"/>
      <protection hidden="1"/>
    </xf>
    <xf numFmtId="165" fontId="22" fillId="0" borderId="1" xfId="0" applyNumberFormat="1" applyFont="1" applyBorder="1" applyAlignment="1" applyProtection="1">
      <alignment vertical="center"/>
      <protection hidden="1"/>
    </xf>
    <xf numFmtId="165" fontId="22" fillId="0" borderId="27" xfId="0" applyNumberFormat="1" applyFont="1" applyBorder="1" applyAlignment="1" applyProtection="1">
      <alignment horizontal="left" vertical="center"/>
      <protection hidden="1"/>
    </xf>
    <xf numFmtId="165" fontId="22" fillId="0" borderId="28" xfId="0" applyNumberFormat="1" applyFont="1" applyBorder="1" applyAlignment="1" applyProtection="1">
      <alignment horizontal="left" vertical="center"/>
      <protection hidden="1"/>
    </xf>
  </cellXfs>
  <cellStyles count="4">
    <cellStyle name="Moeda" xfId="2" builtinId="4"/>
    <cellStyle name="Normal" xfId="0" builtinId="0"/>
    <cellStyle name="Porcentagem" xfId="3" builtinId="5"/>
    <cellStyle name="Vírgula" xfId="1" builtinId="3"/>
  </cellStyles>
  <dxfs count="2">
    <dxf>
      <font>
        <color rgb="FFFF0000"/>
      </font>
    </dxf>
    <dxf>
      <fill>
        <patternFill patternType="solid">
          <fgColor indexed="22"/>
          <bgColor indexed="3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990600" cy="987799"/>
    <xdr:pic>
      <xdr:nvPicPr>
        <xdr:cNvPr id="2" name="Imagem 5">
          <a:extLst>
            <a:ext uri="{FF2B5EF4-FFF2-40B4-BE49-F238E27FC236}">
              <a16:creationId xmlns:a16="http://schemas.microsoft.com/office/drawing/2014/main" id="{F0251E3C-06EE-48A4-B8C1-1DA6BC8D30F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990600" cy="987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0</xdr:colOff>
      <xdr:row>88</xdr:row>
      <xdr:rowOff>47625</xdr:rowOff>
    </xdr:from>
    <xdr:ext cx="990600" cy="940173"/>
    <xdr:pic>
      <xdr:nvPicPr>
        <xdr:cNvPr id="3" name="Imagem 5">
          <a:extLst>
            <a:ext uri="{FF2B5EF4-FFF2-40B4-BE49-F238E27FC236}">
              <a16:creationId xmlns:a16="http://schemas.microsoft.com/office/drawing/2014/main" id="{E45841B4-6FA3-4EDC-8FAC-FD0FF351760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4297025"/>
          <a:ext cx="990600" cy="94017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0</xdr:colOff>
      <xdr:row>186</xdr:row>
      <xdr:rowOff>57150</xdr:rowOff>
    </xdr:from>
    <xdr:ext cx="990600" cy="1018615"/>
    <xdr:pic>
      <xdr:nvPicPr>
        <xdr:cNvPr id="4" name="Imagem 5">
          <a:extLst>
            <a:ext uri="{FF2B5EF4-FFF2-40B4-BE49-F238E27FC236}">
              <a16:creationId xmlns:a16="http://schemas.microsoft.com/office/drawing/2014/main" id="{E812E8FC-93B8-43C5-AED4-3EDCBAD2D5E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0175200"/>
          <a:ext cx="990600" cy="10186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er/AppData/Local/Temp/Rar$DIa7832.8698/131%20PCF%20em%20Exce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DOS (OCULTAR)"/>
      <sheetName val="CONFERÊNCIA SES x TCE"/>
      <sheetName val="PCF TCE"/>
      <sheetName val="MEM.CÁLC.FP."/>
      <sheetName val="Turnover"/>
      <sheetName val="SALDO DE ESTOQUE"/>
      <sheetName val="RPA"/>
      <sheetName val="TCE - ANEXO II - Preencher"/>
      <sheetName val="TCE - ANEXO II - Enviar"/>
      <sheetName val="TCE - ANEXO III - Preencher"/>
      <sheetName val="TCE - ANEXO III - Enviar"/>
      <sheetName val="TCE - ANEXO IV - Preencher"/>
      <sheetName val="TCE - ANEXO IV - Enviar"/>
      <sheetName val="TCE - ANEXO V - REC. Preencher"/>
      <sheetName val="TCE - ANEXO V - REC. - Enviar"/>
      <sheetName val="TCE - ANEXO VI - DR - Enviar"/>
      <sheetName val="TCE - ANEXO VII - CV - Enviar"/>
      <sheetName val="TCE - ANEXO VIII - TA - Enviar"/>
      <sheetName val="RELAÇÃO DE DESPESAS PAGAS"/>
      <sheetName val="Plan1"/>
    </sheetNames>
    <sheetDataSet>
      <sheetData sheetId="0">
        <row r="3">
          <cell r="B3" t="str">
            <v xml:space="preserve"> 1.4. Benefícios</v>
          </cell>
          <cell r="U3" t="str">
            <v>B</v>
          </cell>
          <cell r="AK3" t="str">
            <v>Empréstimos Concedidos para Outras Unidades</v>
          </cell>
        </row>
        <row r="4">
          <cell r="B4" t="str">
            <v xml:space="preserve"> 2.1. Materiais Descartáveis/Materiais de Penso </v>
          </cell>
          <cell r="D4">
            <v>43831</v>
          </cell>
          <cell r="F4" t="str">
            <v>B</v>
          </cell>
          <cell r="U4" t="str">
            <v>S</v>
          </cell>
          <cell r="Y4" t="str">
            <v>ATIVOS</v>
          </cell>
          <cell r="Z4" t="str">
            <v>JANEIRO</v>
          </cell>
          <cell r="AK4" t="str">
            <v>Transferência Entre Contas</v>
          </cell>
        </row>
        <row r="5">
          <cell r="B5" t="str">
            <v xml:space="preserve"> 2.2. Medicamentos </v>
          </cell>
          <cell r="D5">
            <v>43862</v>
          </cell>
          <cell r="F5" t="str">
            <v>S</v>
          </cell>
          <cell r="Y5" t="str">
            <v>JOVEM</v>
          </cell>
          <cell r="Z5" t="str">
            <v>FEVEREIRO</v>
          </cell>
          <cell r="AK5" t="str">
            <v>Débito Bloqueio Judicial</v>
          </cell>
        </row>
        <row r="6">
          <cell r="B6" t="str">
            <v xml:space="preserve"> 2.3. Dietas Industrializadas </v>
          </cell>
          <cell r="D6">
            <v>43891</v>
          </cell>
          <cell r="Z6" t="str">
            <v>MARÇO</v>
          </cell>
          <cell r="AK6" t="str">
            <v>Outros Débitos (enviar nota explicativa)</v>
          </cell>
        </row>
        <row r="7">
          <cell r="B7" t="str">
            <v xml:space="preserve"> 2.4. Gases Medicinais </v>
          </cell>
          <cell r="D7">
            <v>43922</v>
          </cell>
          <cell r="Z7" t="str">
            <v>ABRIL</v>
          </cell>
          <cell r="AK7" t="str">
            <v>Impostos (Fgts / Inss / IR / PIS)</v>
          </cell>
        </row>
        <row r="8">
          <cell r="B8" t="str">
            <v xml:space="preserve"> 2.5. OPME (Orteses, Próteses e Materiais Especiais) </v>
          </cell>
          <cell r="D8">
            <v>43952</v>
          </cell>
          <cell r="Z8" t="str">
            <v>MAIO</v>
          </cell>
          <cell r="AK8" t="str">
            <v>Folha de Pagamento</v>
          </cell>
        </row>
        <row r="9">
          <cell r="B9" t="str">
            <v xml:space="preserve"> 2.6. Material de uso odontológico </v>
          </cell>
          <cell r="D9">
            <v>43983</v>
          </cell>
          <cell r="Z9" t="str">
            <v>JUNHO</v>
          </cell>
          <cell r="AK9" t="str">
            <v>Aplicações Financeiras</v>
          </cell>
        </row>
        <row r="10">
          <cell r="B10" t="str">
            <v xml:space="preserve"> 2.7. Material laboratorial </v>
          </cell>
          <cell r="D10">
            <v>44013</v>
          </cell>
          <cell r="Z10" t="str">
            <v>JULHO</v>
          </cell>
          <cell r="AK10" t="str">
            <v>Saque (Fundo Fixo)</v>
          </cell>
        </row>
        <row r="11">
          <cell r="B11" t="str">
            <v xml:space="preserve"> 2.8. Outras Despesas com Insumos Assistenciais </v>
          </cell>
          <cell r="D11">
            <v>44044</v>
          </cell>
          <cell r="Z11" t="str">
            <v>AGOSTO</v>
          </cell>
          <cell r="AK11" t="str">
            <v xml:space="preserve"> 1.4. Benefícios</v>
          </cell>
        </row>
        <row r="12">
          <cell r="B12" t="str">
            <v xml:space="preserve"> 3.1. Material de Higienização e Limpeza </v>
          </cell>
          <cell r="D12">
            <v>44075</v>
          </cell>
          <cell r="Z12" t="str">
            <v>SETEMBRO</v>
          </cell>
          <cell r="AK12" t="str">
            <v xml:space="preserve"> 2.1. Materiais Descartáveis/Materiais de Penso </v>
          </cell>
        </row>
        <row r="13">
          <cell r="B13" t="str">
            <v xml:space="preserve"> 3.2. Material/Gêneros Alimentícios </v>
          </cell>
          <cell r="D13">
            <v>44105</v>
          </cell>
          <cell r="Z13" t="str">
            <v>OUTUBRO</v>
          </cell>
          <cell r="AK13" t="str">
            <v xml:space="preserve"> 2.2. Medicamentos </v>
          </cell>
        </row>
        <row r="14">
          <cell r="B14" t="str">
            <v xml:space="preserve"> 3.3. Material Expediente </v>
          </cell>
          <cell r="D14">
            <v>44136</v>
          </cell>
          <cell r="Z14" t="str">
            <v>NOVEMBRO</v>
          </cell>
          <cell r="AK14" t="str">
            <v xml:space="preserve"> 2.3. Dietas Industrializadas </v>
          </cell>
        </row>
        <row r="15">
          <cell r="B15" t="str">
            <v xml:space="preserve"> 3.4. Combustível </v>
          </cell>
          <cell r="D15">
            <v>44166</v>
          </cell>
          <cell r="Z15" t="str">
            <v>DEZEMBRO</v>
          </cell>
          <cell r="AK15" t="str">
            <v xml:space="preserve"> 2.4. Gases Medicinais </v>
          </cell>
        </row>
        <row r="16">
          <cell r="B16" t="str">
            <v xml:space="preserve">3.5. GLP </v>
          </cell>
          <cell r="D16">
            <v>44197</v>
          </cell>
          <cell r="AK16" t="str">
            <v xml:space="preserve"> 2.5. OPME (Orteses, Próteses e Materiais Especiais) </v>
          </cell>
        </row>
        <row r="17">
          <cell r="B17" t="str">
            <v xml:space="preserve">3.6.1. Manutenção de Bem Imóvel </v>
          </cell>
          <cell r="D17">
            <v>44228</v>
          </cell>
          <cell r="AK17" t="str">
            <v xml:space="preserve"> 2.6. Material de uso odontológico </v>
          </cell>
        </row>
        <row r="18">
          <cell r="B18" t="str">
            <v xml:space="preserve">3.6.2.1. Suprimentos de Informática </v>
          </cell>
          <cell r="D18">
            <v>44256</v>
          </cell>
          <cell r="AK18" t="str">
            <v xml:space="preserve"> 2.7. Material laboratorial </v>
          </cell>
        </row>
        <row r="19">
          <cell r="B19" t="str">
            <v xml:space="preserve">3.6.2.2.1. Lubrificantes Veiculares </v>
          </cell>
          <cell r="D19">
            <v>44287</v>
          </cell>
          <cell r="AK19" t="str">
            <v xml:space="preserve"> 2.8. Outras Despesas com Insumos Assistenciais </v>
          </cell>
        </row>
        <row r="20">
          <cell r="B20" t="str">
            <v xml:space="preserve">3.6.2.2.2. Outros Materiais de Manutenção de Veículos </v>
          </cell>
          <cell r="D20">
            <v>44317</v>
          </cell>
          <cell r="AK20" t="str">
            <v xml:space="preserve"> 3.1. Material de Higienização e Limpeza </v>
          </cell>
        </row>
        <row r="21">
          <cell r="B21" t="str">
            <v xml:space="preserve">3.6.2.3. Equipamento Médico-Hospitalar </v>
          </cell>
          <cell r="D21">
            <v>44348</v>
          </cell>
          <cell r="AK21" t="str">
            <v xml:space="preserve"> 3.2. Material/Gêneros Alimentícios </v>
          </cell>
        </row>
        <row r="22">
          <cell r="B22" t="str">
            <v xml:space="preserve">3.6.2.4. Outros Materiais de Manutenção de Bem Móvel </v>
          </cell>
          <cell r="D22">
            <v>44378</v>
          </cell>
          <cell r="AK22" t="str">
            <v xml:space="preserve"> 3.3. Material Expediente </v>
          </cell>
        </row>
        <row r="23">
          <cell r="B23" t="str">
            <v xml:space="preserve">3.7. Tecidos, Fardamentos e EPI </v>
          </cell>
          <cell r="D23">
            <v>44409</v>
          </cell>
          <cell r="AK23" t="str">
            <v xml:space="preserve"> 3.4. Combustível </v>
          </cell>
        </row>
        <row r="24">
          <cell r="B24" t="str">
            <v xml:space="preserve">3.8. Outras Despesas com Materiais Diversos </v>
          </cell>
          <cell r="D24">
            <v>44440</v>
          </cell>
          <cell r="AK24" t="str">
            <v xml:space="preserve">3.5. GLP </v>
          </cell>
        </row>
        <row r="25">
          <cell r="B25" t="str">
            <v>4.1. Seguros (Imóvel e veículos)</v>
          </cell>
          <cell r="D25">
            <v>44470</v>
          </cell>
          <cell r="AK25" t="str">
            <v xml:space="preserve">3.6.1. Manutenção de Bem Imóvel </v>
          </cell>
        </row>
        <row r="26">
          <cell r="B26" t="str">
            <v>4.2.1. Taxas</v>
          </cell>
          <cell r="D26">
            <v>44501</v>
          </cell>
          <cell r="AK26" t="str">
            <v xml:space="preserve">3.6.2.1. Suprimentos de Informática </v>
          </cell>
        </row>
        <row r="27">
          <cell r="B27" t="str">
            <v>4.2.2. Contribuições</v>
          </cell>
          <cell r="D27">
            <v>44531</v>
          </cell>
          <cell r="AK27" t="str">
            <v xml:space="preserve">3.6.2.2.1. Lubrificantes Veiculares </v>
          </cell>
        </row>
        <row r="28">
          <cell r="B28" t="str">
            <v>4.3.1. Taxa de Manutenção de Conta</v>
          </cell>
          <cell r="D28">
            <v>44562</v>
          </cell>
          <cell r="AK28" t="str">
            <v xml:space="preserve">3.6.2.2.2. Outros Materiais de Manutenção de Veículos </v>
          </cell>
        </row>
        <row r="29">
          <cell r="B29" t="str">
            <v>4.3.2. Tarifas</v>
          </cell>
          <cell r="D29">
            <v>44593</v>
          </cell>
          <cell r="AK29" t="str">
            <v xml:space="preserve">3.6.2.3. Equipamento Médico-Hospitalar </v>
          </cell>
        </row>
        <row r="30">
          <cell r="B30" t="str">
            <v>5.1.1. Telefonia Móvel</v>
          </cell>
          <cell r="D30">
            <v>44621</v>
          </cell>
          <cell r="AK30" t="str">
            <v xml:space="preserve">3.6.2.4. Outros Materiais de Manutenção de Bem Móvel </v>
          </cell>
        </row>
        <row r="31">
          <cell r="B31" t="str">
            <v>5.1.2. Telefonia Fixa/Internet</v>
          </cell>
          <cell r="D31">
            <v>44652</v>
          </cell>
          <cell r="AK31" t="str">
            <v xml:space="preserve">3.7. Tecidos, Fardamentos e EPI </v>
          </cell>
        </row>
        <row r="32">
          <cell r="B32" t="str">
            <v>5.2. Água</v>
          </cell>
          <cell r="D32">
            <v>44682</v>
          </cell>
          <cell r="AK32" t="str">
            <v xml:space="preserve">3.8. Outras Despesas com Materiais Diversos </v>
          </cell>
        </row>
        <row r="33">
          <cell r="B33" t="str">
            <v>5.3. Energia Elétrica</v>
          </cell>
          <cell r="D33">
            <v>44713</v>
          </cell>
          <cell r="AK33" t="str">
            <v>4.1. Seguros (Imóvel e veículos)</v>
          </cell>
        </row>
        <row r="34">
          <cell r="B34" t="str">
            <v>5.4.1. Locação de Imóvel (Pessoa Física)</v>
          </cell>
          <cell r="D34">
            <v>44743</v>
          </cell>
          <cell r="AK34" t="str">
            <v>4.2.1. Taxas</v>
          </cell>
        </row>
        <row r="35">
          <cell r="B35" t="str">
            <v>5.4.2. Locação de Máquinas e Equipamentos (Pessoa Jurídica)</v>
          </cell>
          <cell r="D35">
            <v>44774</v>
          </cell>
          <cell r="AK35" t="str">
            <v>4.2.2. Contribuições</v>
          </cell>
        </row>
        <row r="36">
          <cell r="B36" t="str">
            <v>5.4.3. Locação de Equipamentos Médico-Hospitalares (Pessoa Jurídica)</v>
          </cell>
          <cell r="D36">
            <v>44805</v>
          </cell>
          <cell r="AK36" t="str">
            <v>4.3.1. Taxa de Manutenção de Conta</v>
          </cell>
        </row>
        <row r="37">
          <cell r="B37" t="str">
            <v>5.4.4. Locação de Veículos Automotores (Pessoa Jurídica) (Exceto Ambulância)</v>
          </cell>
          <cell r="D37">
            <v>44835</v>
          </cell>
          <cell r="AK37" t="str">
            <v>4.3.2. Tarifas</v>
          </cell>
        </row>
        <row r="38">
          <cell r="B38" t="str">
            <v>5.5. Serviço Gráficos, de Encadernação e de Emolduração</v>
          </cell>
          <cell r="D38">
            <v>44866</v>
          </cell>
          <cell r="AK38" t="str">
            <v>5.1.1. Telefonia Móvel</v>
          </cell>
        </row>
        <row r="39">
          <cell r="B39" t="str">
            <v>5.6. Serviços Judiciais e Cartoriais</v>
          </cell>
          <cell r="D39">
            <v>44896</v>
          </cell>
          <cell r="AK39" t="str">
            <v>5.1.2. Telefonia Fixa/Internet</v>
          </cell>
        </row>
        <row r="40">
          <cell r="B40" t="str">
            <v>5.7.1. Outras Despesas Gerais (Pessoa Física)</v>
          </cell>
          <cell r="D40">
            <v>44927</v>
          </cell>
          <cell r="AK40" t="str">
            <v>5.2. Água</v>
          </cell>
        </row>
        <row r="41">
          <cell r="B41" t="str">
            <v>5.7.2. Outras Despesas Gerais (Pessoa Juridica)</v>
          </cell>
          <cell r="D41">
            <v>44958</v>
          </cell>
          <cell r="AK41" t="str">
            <v>5.3. Energia Elétrica</v>
          </cell>
        </row>
        <row r="42">
          <cell r="B42" t="str">
            <v>6.1.1.1. Médicos</v>
          </cell>
          <cell r="D42">
            <v>44986</v>
          </cell>
          <cell r="AK42" t="str">
            <v>5.4.1. Locação de Imóvel (Pessoa Física)</v>
          </cell>
        </row>
        <row r="43">
          <cell r="B43" t="str">
            <v>6.1.1.2. Outros profissionais de saúde</v>
          </cell>
          <cell r="D43">
            <v>45017</v>
          </cell>
          <cell r="AK43" t="str">
            <v>5.4.2. Locação de Máquinas e Equipamentos (Pessoa Jurídica)</v>
          </cell>
        </row>
        <row r="44">
          <cell r="B44" t="str">
            <v>6.1.1.3. Laboratório</v>
          </cell>
          <cell r="D44">
            <v>45047</v>
          </cell>
          <cell r="AK44" t="str">
            <v>5.4.3. Locação de Equipamentos Médico-Hospitalares (Pessoa Jurídica)</v>
          </cell>
        </row>
        <row r="45">
          <cell r="B45" t="str">
            <v>6.1.1.4. Alimentação/Dietas</v>
          </cell>
          <cell r="D45">
            <v>45078</v>
          </cell>
          <cell r="AK45" t="str">
            <v>5.4.4. Locação de Veículos Automotores (Pessoa Jurídica) (Exceto Ambulância)</v>
          </cell>
        </row>
        <row r="46">
          <cell r="B46" t="str">
            <v>6.1.1.5. Locação de Ambulâncias</v>
          </cell>
          <cell r="D46">
            <v>45108</v>
          </cell>
          <cell r="AK46" t="str">
            <v>5.5. Serviço Gráficos, de Encadernação e de Emolduração</v>
          </cell>
        </row>
        <row r="47">
          <cell r="B47" t="str">
            <v>6.1.1.6. Outras Pessoas Jurídicas</v>
          </cell>
          <cell r="D47">
            <v>45139</v>
          </cell>
          <cell r="AK47" t="str">
            <v>5.6. Serviços Judiciais e Cartoriais</v>
          </cell>
        </row>
        <row r="48">
          <cell r="B48" t="str">
            <v>6.1.2.1. Médicos</v>
          </cell>
          <cell r="D48">
            <v>45170</v>
          </cell>
          <cell r="AK48" t="str">
            <v>5.7.1. Outras Despesas Gerais (Pessoa Física)</v>
          </cell>
        </row>
        <row r="49">
          <cell r="B49" t="str">
            <v>6.1.2.2. Outros profissionais de saúde</v>
          </cell>
          <cell r="D49">
            <v>45200</v>
          </cell>
          <cell r="AK49" t="str">
            <v>5.7.2. Outras Despesas Gerais (Pessoa Juridica)</v>
          </cell>
        </row>
        <row r="50">
          <cell r="B50" t="str">
            <v>6.1.2.3. Farmacêutico</v>
          </cell>
          <cell r="D50">
            <v>45231</v>
          </cell>
          <cell r="AK50" t="str">
            <v>6.1.1.1. Médicos</v>
          </cell>
        </row>
        <row r="51">
          <cell r="B51" t="str">
            <v>6.1.3.1. Médicos</v>
          </cell>
          <cell r="D51">
            <v>45261</v>
          </cell>
          <cell r="AK51" t="str">
            <v>6.1.1.2. Outros profissionais de saúde</v>
          </cell>
        </row>
        <row r="52">
          <cell r="B52" t="str">
            <v>6.1.3.2. Outros profissionais de saúde</v>
          </cell>
          <cell r="D52">
            <v>45292</v>
          </cell>
          <cell r="AK52" t="str">
            <v>6.1.1.3. Laboratório</v>
          </cell>
        </row>
        <row r="53">
          <cell r="B53" t="str">
            <v>6.2.1. Pessoa Jurídica</v>
          </cell>
          <cell r="D53">
            <v>45323</v>
          </cell>
          <cell r="AK53" t="str">
            <v>6.1.1.4. Alimentação/Dietas</v>
          </cell>
        </row>
        <row r="54">
          <cell r="B54" t="str">
            <v>6.2.2. Pessoa Física</v>
          </cell>
          <cell r="D54">
            <v>45352</v>
          </cell>
          <cell r="AK54" t="str">
            <v>6.1.1.5. Locação de Ambulâncias</v>
          </cell>
        </row>
        <row r="55">
          <cell r="B55" t="str">
            <v>6.2.3. Cooperativas</v>
          </cell>
          <cell r="D55">
            <v>45383</v>
          </cell>
          <cell r="AK55" t="str">
            <v>6.1.1.6. Outras Pessoas Jurídicas</v>
          </cell>
        </row>
        <row r="56">
          <cell r="B56" t="str">
            <v>6.3.1.1.1. Lavanderia</v>
          </cell>
          <cell r="D56">
            <v>45413</v>
          </cell>
          <cell r="AK56" t="str">
            <v>6.1.2.1. Médicos</v>
          </cell>
        </row>
        <row r="57">
          <cell r="B57" t="str">
            <v>6.3.1.1.2.Serviços de Cozinha e Copeira</v>
          </cell>
          <cell r="D57">
            <v>45444</v>
          </cell>
          <cell r="AK57" t="str">
            <v>6.1.2.2. Outros profissionais de saúde</v>
          </cell>
        </row>
        <row r="58">
          <cell r="B58" t="str">
            <v>6.3.1.1.3. Outros Serviços Domésticos</v>
          </cell>
          <cell r="D58">
            <v>45474</v>
          </cell>
          <cell r="AK58" t="str">
            <v>6.1.2.3. Farmacêutico</v>
          </cell>
        </row>
        <row r="59">
          <cell r="B59" t="str">
            <v>6.3.1.2. Coleta de Lixo Hospitalar</v>
          </cell>
          <cell r="D59">
            <v>45505</v>
          </cell>
          <cell r="AK59" t="str">
            <v>6.1.3.1. Médicos</v>
          </cell>
        </row>
        <row r="60">
          <cell r="B60" t="str">
            <v>6.3.1.3. Manutenção/Aluguel/Uso de Sistemas ou Softwares</v>
          </cell>
          <cell r="D60">
            <v>45536</v>
          </cell>
          <cell r="AK60" t="str">
            <v>6.1.3.2. Outros profissionais de saúde</v>
          </cell>
        </row>
        <row r="61">
          <cell r="B61" t="str">
            <v>6.3.1.4. Vigilância</v>
          </cell>
          <cell r="D61">
            <v>45566</v>
          </cell>
          <cell r="AK61" t="str">
            <v>6.2.1. Pessoa Jurídica</v>
          </cell>
        </row>
        <row r="62">
          <cell r="B62" t="str">
            <v>6.3.1.5. Consultorias e Treinamentos</v>
          </cell>
          <cell r="D62">
            <v>45597</v>
          </cell>
          <cell r="AK62" t="str">
            <v>6.2.2. Pessoa Física</v>
          </cell>
        </row>
        <row r="63">
          <cell r="B63" t="str">
            <v>6.3.1.6. Serviços Técnicos Profissionais</v>
          </cell>
          <cell r="D63">
            <v>45627</v>
          </cell>
          <cell r="AK63" t="str">
            <v>6.2.3. Cooperativas</v>
          </cell>
        </row>
        <row r="64">
          <cell r="B64" t="str">
            <v>6.3.1.7. Dedetização</v>
          </cell>
          <cell r="D64">
            <v>45658</v>
          </cell>
          <cell r="AK64" t="str">
            <v>6.3.1.1.1. Lavanderia</v>
          </cell>
        </row>
        <row r="65">
          <cell r="B65" t="str">
            <v>6.3.1.8. Limpeza</v>
          </cell>
          <cell r="D65">
            <v>45689</v>
          </cell>
          <cell r="AK65" t="str">
            <v>6.3.1.1.2.Serviços de Cozinha e Copeira</v>
          </cell>
        </row>
        <row r="66">
          <cell r="B66" t="str">
            <v>6.3.1.9. Outras Pessoas Jurídicas</v>
          </cell>
          <cell r="D66">
            <v>45717</v>
          </cell>
          <cell r="AK66" t="str">
            <v>6.3.1.1.3. Outros Serviços Domésticos</v>
          </cell>
        </row>
        <row r="67">
          <cell r="B67" t="str">
            <v>6.3.2.1. Técnico Profissional (Nível Superior)</v>
          </cell>
          <cell r="D67">
            <v>45748</v>
          </cell>
          <cell r="AK67" t="str">
            <v>6.3.1.2. Coleta de Lixo Hospitalar</v>
          </cell>
        </row>
        <row r="68">
          <cell r="B68" t="str">
            <v>6.3.2.2. Apoio Administrativo, Técnico e Operacional</v>
          </cell>
          <cell r="D68">
            <v>45778</v>
          </cell>
          <cell r="AK68" t="str">
            <v>6.3.1.3. Manutenção/Aluguel/Uso de Sistemas ou Softwares</v>
          </cell>
        </row>
        <row r="69">
          <cell r="B69" t="str">
            <v>6.3.2.3. Outros Serviços</v>
          </cell>
          <cell r="D69">
            <v>45809</v>
          </cell>
          <cell r="AK69" t="str">
            <v>6.3.1.4. Vigilância</v>
          </cell>
        </row>
        <row r="70">
          <cell r="B70" t="str">
            <v>7.1.1.1. Equipamentos Médico-Hospitalar</v>
          </cell>
          <cell r="D70">
            <v>45839</v>
          </cell>
          <cell r="AK70" t="str">
            <v>6.3.1.5. Consultorias e Treinamentos</v>
          </cell>
        </row>
        <row r="71">
          <cell r="B71" t="str">
            <v>7.1.1.2. Equipamentos de Informática</v>
          </cell>
          <cell r="D71">
            <v>45870</v>
          </cell>
          <cell r="AK71" t="str">
            <v>6.3.1.6. Serviços Técnicos Profissionais</v>
          </cell>
        </row>
        <row r="72">
          <cell r="B72" t="str">
            <v>7.1.1.3. Outros Reparos e Manutenção de Equipamentos</v>
          </cell>
          <cell r="D72">
            <v>45901</v>
          </cell>
          <cell r="AK72" t="str">
            <v>6.3.1.7. Dedetização</v>
          </cell>
        </row>
        <row r="73">
          <cell r="B73" t="str">
            <v>7.1.2. Reparo e Manutenção de Bens Móveis de Outras Naturezas</v>
          </cell>
          <cell r="D73">
            <v>45931</v>
          </cell>
          <cell r="AK73" t="str">
            <v>6.3.1.8. Limpeza</v>
          </cell>
        </row>
        <row r="74">
          <cell r="B74" t="str">
            <v>7.1.3. Reparo e Manutenção de Bens Imóveis</v>
          </cell>
          <cell r="D74">
            <v>45962</v>
          </cell>
          <cell r="AK74" t="str">
            <v>6.3.1.9. Outras Pessoas Jurídicas</v>
          </cell>
        </row>
        <row r="75">
          <cell r="B75" t="str">
            <v>7.2.1.1. Equipamentos Médico-Hospitalar</v>
          </cell>
          <cell r="D75">
            <v>45992</v>
          </cell>
          <cell r="AK75" t="str">
            <v>6.3.2.1. Técnico Profissional (Nível Superior)</v>
          </cell>
        </row>
        <row r="76">
          <cell r="B76" t="str">
            <v>7.2.1.2. Equipamentos de Informática</v>
          </cell>
          <cell r="AK76" t="str">
            <v>6.3.2.2. Apoio Administrativo, Técnico e Operacional</v>
          </cell>
        </row>
        <row r="77">
          <cell r="B77" t="str">
            <v>7.2.1.3. Engenharia Clínica</v>
          </cell>
          <cell r="AK77" t="str">
            <v>6.3.2.3. Outros Serviços</v>
          </cell>
        </row>
        <row r="78">
          <cell r="B78" t="str">
            <v>7.2.1.4. Outros Reparos e Manutenção de Máquinas e Equipamentos</v>
          </cell>
          <cell r="AK78" t="str">
            <v>7.1.1.1. Equipamentos Médico-Hospitalar</v>
          </cell>
        </row>
        <row r="79">
          <cell r="B79" t="str">
            <v>7.2.2. Reparo e Manutenção de Bens Imóveis</v>
          </cell>
          <cell r="AK79" t="str">
            <v>7.1.1.2. Equipamentos de Informática</v>
          </cell>
        </row>
        <row r="80">
          <cell r="B80" t="str">
            <v>7.2.3. Reparo e Manutenção de Veículos</v>
          </cell>
          <cell r="AK80" t="str">
            <v>7.1.1.3. Outros Reparos e Manutenção de Equipamentos</v>
          </cell>
        </row>
        <row r="81">
          <cell r="B81" t="str">
            <v>7.2.4. Reparo e Manutenção de Bens Móveis de Outras Naturezas</v>
          </cell>
          <cell r="AK81" t="str">
            <v>7.1.2. Reparo e Manutenção de Bens Móveis de Outras Naturezas</v>
          </cell>
        </row>
        <row r="82">
          <cell r="B82" t="str">
            <v>8.1. Equipamentos</v>
          </cell>
          <cell r="AK82" t="str">
            <v>7.1.3. Reparo e Manutenção de Bens Imóveis</v>
          </cell>
        </row>
        <row r="83">
          <cell r="B83" t="str">
            <v>8.2. Móveis e Utensílios</v>
          </cell>
          <cell r="AK83" t="str">
            <v>7.2.1.1. Equipamentos Médico-Hospitalar</v>
          </cell>
        </row>
        <row r="84">
          <cell r="B84" t="str">
            <v>8.3. Obras e Construções</v>
          </cell>
          <cell r="AK84" t="str">
            <v>7.2.1.2. Equipamentos de Informática</v>
          </cell>
        </row>
        <row r="85">
          <cell r="B85" t="str">
            <v>8.4. Outras despesas Investimentos</v>
          </cell>
          <cell r="AK85" t="str">
            <v>7.2.1.3. Engenharia Clínica</v>
          </cell>
        </row>
        <row r="86">
          <cell r="B86" t="str">
            <v>9.1 EQUIPAMENTOS</v>
          </cell>
          <cell r="AK86" t="str">
            <v>7.2.1.4. Outros Reparos e Manutenção de Máquinas e Equipamentos</v>
          </cell>
        </row>
        <row r="87">
          <cell r="B87" t="str">
            <v>9.2 MÓVEIS E UTENSÍLIOS</v>
          </cell>
          <cell r="AK87" t="str">
            <v>7.2.2. Reparo e Manutenção de Bens Imóveis</v>
          </cell>
        </row>
        <row r="88">
          <cell r="B88" t="str">
            <v>9.3 OBRAS E CONSTRUÇÕES</v>
          </cell>
          <cell r="AK88" t="str">
            <v>7.2.3. Reparo e Manutenção de Veículos</v>
          </cell>
        </row>
        <row r="89">
          <cell r="B89" t="str">
            <v>9.4 VEÍCULOS</v>
          </cell>
          <cell r="AK89" t="str">
            <v>7.2.4. Reparo e Manutenção de Bens Móveis de Outras Naturezas</v>
          </cell>
        </row>
        <row r="90">
          <cell r="B90" t="str">
            <v>9.5 OUTRAS DESPESAS COM INVESTIMENTOS</v>
          </cell>
          <cell r="AK90" t="str">
            <v>8.1. Equipamentos</v>
          </cell>
        </row>
        <row r="91">
          <cell r="B91" t="str">
            <v>10. Despesas com Ensino e Pesquisa</v>
          </cell>
          <cell r="AK91" t="str">
            <v>8.2. Móveis e Utensílios</v>
          </cell>
        </row>
        <row r="92">
          <cell r="B92" t="str">
            <v>11. Despesa(s) de Competência(s) Anterior(es)</v>
          </cell>
          <cell r="AK92" t="str">
            <v>8.3. Obras e Construções</v>
          </cell>
        </row>
        <row r="93">
          <cell r="B93" t="str">
            <v>11.2.1. Materiais Descartáveis/Materiais de Penso</v>
          </cell>
          <cell r="AK93" t="str">
            <v>8.4. Outras despesas Investimentos</v>
          </cell>
        </row>
        <row r="94">
          <cell r="B94" t="str">
            <v>11.2.2. Medicamentos</v>
          </cell>
          <cell r="AK94" t="str">
            <v>9.1 EQUIPAMENTOS</v>
          </cell>
        </row>
        <row r="95">
          <cell r="B95" t="str">
            <v>11.2.3. Dietas Industrializadas</v>
          </cell>
          <cell r="AK95" t="str">
            <v>9.2 MÓVEIS E UTENSÍLIOS</v>
          </cell>
        </row>
        <row r="96">
          <cell r="B96" t="str">
            <v>11.2.4. Gases Medicinais</v>
          </cell>
          <cell r="AK96" t="str">
            <v>9.3 OBRAS E CONSTRUÇÕES</v>
          </cell>
        </row>
        <row r="97">
          <cell r="B97" t="str">
            <v>11.2.5. OPME (Orteses, Próteses e Materiais Especiais)</v>
          </cell>
          <cell r="AK97" t="str">
            <v>9.4 VEÍCULOS</v>
          </cell>
        </row>
        <row r="98">
          <cell r="B98" t="str">
            <v>11.2.6. Material de uso odontológico</v>
          </cell>
          <cell r="AK98" t="str">
            <v>9.5 OUTRAS DESPESAS COM INVESTIMENTOS</v>
          </cell>
        </row>
        <row r="99">
          <cell r="B99" t="str">
            <v>11.2.7. Material laboratorial</v>
          </cell>
          <cell r="AK99" t="str">
            <v>10. Despesas com Ensino e Pesquisa</v>
          </cell>
        </row>
        <row r="100">
          <cell r="B100" t="str">
            <v>11.2.8. Outras Despesas com Insumos Assistenciais</v>
          </cell>
          <cell r="AK100" t="str">
            <v>11. Despesa(s) de Competência(s) Anterior(es)</v>
          </cell>
        </row>
        <row r="101">
          <cell r="B101" t="str">
            <v>11.3.1. Material de Higienização e Limpeza</v>
          </cell>
          <cell r="AK101" t="str">
            <v>11.2.1. Materiais Descartáveis/Materiais de Penso</v>
          </cell>
        </row>
        <row r="102">
          <cell r="B102" t="str">
            <v>11.3.2. Material/Gêneros Alimentícios</v>
          </cell>
          <cell r="AK102" t="str">
            <v>11.2.2. Medicamentos</v>
          </cell>
        </row>
        <row r="103">
          <cell r="B103" t="str">
            <v>11.3.3. Material Expediente</v>
          </cell>
          <cell r="AK103" t="str">
            <v>11.2.3. Dietas Industrializadas</v>
          </cell>
        </row>
        <row r="104">
          <cell r="B104" t="str">
            <v>11.3.4. Combustível</v>
          </cell>
          <cell r="AK104" t="str">
            <v>11.2.4. Gases Medicinais</v>
          </cell>
        </row>
        <row r="105">
          <cell r="B105" t="str">
            <v>11.3.5. GLP</v>
          </cell>
          <cell r="AK105" t="str">
            <v>11.2.5. OPME (Orteses, Próteses e Materiais Especiais)</v>
          </cell>
        </row>
        <row r="106">
          <cell r="B106" t="str">
            <v>11.3.6.1. Manurtenção de Bem Imóvel</v>
          </cell>
          <cell r="AK106" t="str">
            <v>11.2.6. Material de uso odontológico</v>
          </cell>
        </row>
        <row r="107">
          <cell r="B107" t="str">
            <v>11.3.6.2.1. Equipamentos de Informática</v>
          </cell>
          <cell r="AK107" t="str">
            <v>11.2.7. Material laboratorial</v>
          </cell>
        </row>
        <row r="108">
          <cell r="B108" t="str">
            <v>11.3.6.2.2.1. Lubrificantes Veiculares</v>
          </cell>
          <cell r="AK108" t="str">
            <v>11.2.8. Outras Despesas com Insumos Assistenciais</v>
          </cell>
        </row>
        <row r="109">
          <cell r="B109" t="str">
            <v>11.3.6.2.2.2. Outros Materiais de Manutenção de Veículos</v>
          </cell>
          <cell r="AK109" t="str">
            <v>11.3.1. Material de Higienização e Limpeza</v>
          </cell>
        </row>
        <row r="110">
          <cell r="B110" t="str">
            <v>11.3.6.2.3. Equipamento Médico-Hospitalar</v>
          </cell>
          <cell r="AK110" t="str">
            <v>11.3.2. Material/Gêneros Alimentícios</v>
          </cell>
        </row>
        <row r="111">
          <cell r="B111" t="str">
            <v>11.3.6.2.4. Outros materiais de Manutenção de Bem Móvel</v>
          </cell>
          <cell r="AK111" t="str">
            <v>11.3.3. Material Expediente</v>
          </cell>
        </row>
        <row r="112">
          <cell r="B112" t="str">
            <v>11.3.7. Tecidos, Fardamentos e EPI</v>
          </cell>
          <cell r="AK112" t="str">
            <v>11.3.4. Combustível</v>
          </cell>
        </row>
        <row r="113">
          <cell r="B113" t="str">
            <v>11.3.8. Outras Despesas com Materiais Diversos</v>
          </cell>
          <cell r="AK113" t="str">
            <v>11.3.5. GLP</v>
          </cell>
        </row>
        <row r="114">
          <cell r="B114" t="str">
            <v>11.4.1. Seguros (Imóvel e veículos)</v>
          </cell>
          <cell r="AK114" t="str">
            <v>11.3.6.1. Manurtenção de Bem Imóvel</v>
          </cell>
        </row>
        <row r="115">
          <cell r="B115" t="str">
            <v>11.4.2.1. Taxas</v>
          </cell>
          <cell r="AK115" t="str">
            <v>11.3.6.2.1. Equipamentos de Informática</v>
          </cell>
        </row>
        <row r="116">
          <cell r="B116" t="str">
            <v>11.4.2.2. Contribuições</v>
          </cell>
          <cell r="AK116" t="str">
            <v>11.3.6.2.2.1. Lubrificantes Veiculares</v>
          </cell>
        </row>
        <row r="117">
          <cell r="B117" t="str">
            <v>11.4.3.1. Taxa de Manutenção de Conta</v>
          </cell>
          <cell r="AK117" t="str">
            <v>11.3.6.2.2.2. Outros Materiais de Manutenção de Veículos</v>
          </cell>
        </row>
        <row r="118">
          <cell r="B118" t="str">
            <v>11.4.3.2. Tarifas</v>
          </cell>
          <cell r="AK118" t="str">
            <v>11.3.6.2.3. Equipamento Médico-Hospitalar</v>
          </cell>
        </row>
        <row r="119">
          <cell r="B119" t="str">
            <v>11.5.1.1. Telefonia Móvel</v>
          </cell>
          <cell r="AK119" t="str">
            <v>11.3.6.2.4. Outros materiais de Manutenção de Bem Móvel</v>
          </cell>
        </row>
        <row r="120">
          <cell r="B120" t="str">
            <v>11.5.1.2. Telefonia Fixa/Internet</v>
          </cell>
          <cell r="AK120" t="str">
            <v>11.3.7. Tecidos, Fardamentos e EPI</v>
          </cell>
        </row>
        <row r="121">
          <cell r="B121" t="str">
            <v>11.5.2. Água</v>
          </cell>
          <cell r="AK121" t="str">
            <v>11.3.8. Outras Despesas com Materiais Diversos</v>
          </cell>
        </row>
        <row r="122">
          <cell r="B122" t="str">
            <v>11.5.3. Energia Elétrica</v>
          </cell>
          <cell r="AK122" t="str">
            <v>11.4.1. Seguros (Imóvel e veículos)</v>
          </cell>
        </row>
        <row r="123">
          <cell r="B123" t="str">
            <v>11.5.4.1. Locação de Imóvel (Pessoa Física)</v>
          </cell>
          <cell r="AK123" t="str">
            <v>11.4.2.1. Taxas</v>
          </cell>
        </row>
        <row r="124">
          <cell r="B124" t="str">
            <v>11.5.4.2. Locação de Máquinas e Equipamentos (Pessoa Jurídica)</v>
          </cell>
          <cell r="AK124" t="str">
            <v>11.4.2.2. Contribuições</v>
          </cell>
        </row>
        <row r="125">
          <cell r="B125" t="str">
            <v>11.5.4.3. Locação de Equipamentos Médico-Hospitalares (Pessoa Jurídica)</v>
          </cell>
          <cell r="AK125" t="str">
            <v>11.4.3.1. Taxa de Manutenção de Conta</v>
          </cell>
        </row>
        <row r="126">
          <cell r="B126" t="str">
            <v>11.5.4.4. Locação de Veículos Automotores (Pessoa Jurídica) (Exceto Ambulância)</v>
          </cell>
          <cell r="AK126" t="str">
            <v>11.4.3.2. Tarifas</v>
          </cell>
        </row>
        <row r="127">
          <cell r="B127" t="str">
            <v>11.5.5. Serviço Gráficos, de Encadernação e de Emolduração</v>
          </cell>
          <cell r="AK127" t="str">
            <v>11.5.1.1. Telefonia Móvel</v>
          </cell>
        </row>
        <row r="128">
          <cell r="B128" t="str">
            <v>11.5.6. Serviços Judiciais e Cartoriais</v>
          </cell>
          <cell r="AK128" t="str">
            <v>11.5.1.2. Telefonia Fixa/Internet</v>
          </cell>
        </row>
        <row r="129">
          <cell r="B129" t="str">
            <v>11.5.7.1. Outras Despesas Gerais (Pessoa Física)</v>
          </cell>
          <cell r="AK129" t="str">
            <v>11.5.2. Água</v>
          </cell>
        </row>
        <row r="130">
          <cell r="B130" t="str">
            <v>11.5.7.2. Outras Despesas Gerais (Pessoa Juridica)</v>
          </cell>
          <cell r="AK130" t="str">
            <v>11.5.3. Energia Elétrica</v>
          </cell>
        </row>
        <row r="131">
          <cell r="B131" t="str">
            <v>11.6.1.1.1. Médicos</v>
          </cell>
          <cell r="AK131" t="str">
            <v>11.5.4.1. Locação de Imóvel (Pessoa Física)</v>
          </cell>
        </row>
        <row r="132">
          <cell r="B132" t="str">
            <v>11.6.1.1.2. Outros profissionais de saúde</v>
          </cell>
          <cell r="AK132" t="str">
            <v>11.5.4.2. Locação de Máquinas e Equipamentos (Pessoa Jurídica)</v>
          </cell>
        </row>
        <row r="133">
          <cell r="B133" t="str">
            <v>11.6.1.1.3. Laboratório</v>
          </cell>
          <cell r="AK133" t="str">
            <v>11.5.4.3. Locação de Equipamentos Médico-Hospitalares (Pessoa Jurídica)</v>
          </cell>
        </row>
        <row r="134">
          <cell r="B134" t="str">
            <v>11.6.1.1.4. Alimentação/Dietas</v>
          </cell>
          <cell r="AK134" t="str">
            <v>11.5.4.4. Locação de Veículos Automotores (Pessoa Jurídica) (Exceto Ambulância)</v>
          </cell>
        </row>
        <row r="135">
          <cell r="B135" t="str">
            <v>11.6.1.1.5. Locação de Ambulâncias</v>
          </cell>
          <cell r="AK135" t="str">
            <v>11.5.5. Serviço Gráficos, de Encadernação e de Emolduração</v>
          </cell>
        </row>
        <row r="136">
          <cell r="B136" t="str">
            <v>11.6.1.1.6. Outras Pessoas Jurídicas</v>
          </cell>
          <cell r="AK136" t="str">
            <v>11.5.6. Serviços Judiciais e Cartoriais</v>
          </cell>
        </row>
        <row r="137">
          <cell r="B137" t="str">
            <v>11.6.1.2.1. Médicos</v>
          </cell>
          <cell r="AK137" t="str">
            <v>11.5.7.1. Outras Despesas Gerais (Pessoa Física)</v>
          </cell>
        </row>
        <row r="138">
          <cell r="B138" t="str">
            <v>11.6.1.2.2. Outros profissionais de saúde</v>
          </cell>
          <cell r="AK138" t="str">
            <v>11.5.7.2. Outras Despesas Gerais (Pessoa Juridica)</v>
          </cell>
        </row>
        <row r="139">
          <cell r="B139" t="str">
            <v>11.6.1.2.3. Farmacêutico</v>
          </cell>
          <cell r="AK139" t="str">
            <v>11.6.1.1.1. Médicos</v>
          </cell>
        </row>
        <row r="140">
          <cell r="B140" t="str">
            <v>11.6.1.3.1. Médicos</v>
          </cell>
          <cell r="AK140" t="str">
            <v>11.6.1.1.2. Outros profissionais de saúde</v>
          </cell>
        </row>
        <row r="141">
          <cell r="B141" t="str">
            <v>11.6.1.3.2. Outros profissionais de saúde</v>
          </cell>
          <cell r="AK141" t="str">
            <v>11.6.1.1.3. Laboratório</v>
          </cell>
        </row>
        <row r="142">
          <cell r="B142" t="str">
            <v>11.6.2.1. Pessoa Jurídica</v>
          </cell>
          <cell r="AK142" t="str">
            <v>11.6.1.1.4. Alimentação/Dietas</v>
          </cell>
        </row>
        <row r="143">
          <cell r="B143" t="str">
            <v>11.6.2.2. Pessoa Física</v>
          </cell>
          <cell r="AK143" t="str">
            <v>11.6.1.1.5. Locação de Ambulâncias</v>
          </cell>
        </row>
        <row r="144">
          <cell r="B144" t="str">
            <v>11.6.2.3. Cooperativas</v>
          </cell>
          <cell r="AK144" t="str">
            <v>11.6.1.1.6. Outras Pessoas Jurídicas</v>
          </cell>
        </row>
        <row r="145">
          <cell r="B145" t="str">
            <v>11.6.3.1.1.1. Lavanderia</v>
          </cell>
          <cell r="AK145" t="str">
            <v>11.6.1.2.1. Médicos</v>
          </cell>
        </row>
        <row r="146">
          <cell r="B146" t="str">
            <v>11.6.3.1.1.2.Serviços de Cozinha e Copeira</v>
          </cell>
          <cell r="AK146" t="str">
            <v>11.6.1.2.2. Outros profissionais de saúde</v>
          </cell>
        </row>
        <row r="147">
          <cell r="B147" t="str">
            <v>11.6.3.1.1.3. Outros Serviços Domésticos</v>
          </cell>
          <cell r="AK147" t="str">
            <v>11.6.1.2.3. Farmacêutico</v>
          </cell>
        </row>
        <row r="148">
          <cell r="B148" t="str">
            <v>11.6.3.1.2. Coleta de Lixo Hospitalar</v>
          </cell>
          <cell r="AK148" t="str">
            <v>11.6.1.3.1. Médicos</v>
          </cell>
        </row>
        <row r="149">
          <cell r="B149" t="str">
            <v>11.6.3.1.3. Manutenção/Aluguel/Uso de Sistemas ou Softwares</v>
          </cell>
          <cell r="AK149" t="str">
            <v>11.6.1.3.2. Outros profissionais de saúde</v>
          </cell>
        </row>
        <row r="150">
          <cell r="B150" t="str">
            <v>11.6.3.1.4. Vigilância</v>
          </cell>
          <cell r="AK150" t="str">
            <v>11.6.2.1. Pessoa Jurídica</v>
          </cell>
        </row>
        <row r="151">
          <cell r="B151" t="str">
            <v>11.6.3.1.5. Consultorias e Treinamentos</v>
          </cell>
          <cell r="AK151" t="str">
            <v>11.6.2.2. Pessoa Física</v>
          </cell>
        </row>
        <row r="152">
          <cell r="B152" t="str">
            <v>11.6.3.1.6. Serviços Técnicos Profissionais</v>
          </cell>
          <cell r="AK152" t="str">
            <v>11.6.2.3. Cooperativas</v>
          </cell>
        </row>
        <row r="153">
          <cell r="B153" t="str">
            <v>11.6.3.1.7. Dedetização</v>
          </cell>
          <cell r="AK153" t="str">
            <v>11.6.3.1.1.1. Lavanderia</v>
          </cell>
        </row>
        <row r="154">
          <cell r="B154" t="str">
            <v>11.6.3.1.8. Limpeza</v>
          </cell>
          <cell r="AK154" t="str">
            <v>11.6.3.1.1.2.Serviços de Cozinha e Copeira</v>
          </cell>
        </row>
        <row r="155">
          <cell r="B155" t="str">
            <v>11.6.3.1.9. Outras Pessoas Jurídicas</v>
          </cell>
          <cell r="AK155" t="str">
            <v>11.6.3.1.1.3. Outros Serviços Domésticos</v>
          </cell>
        </row>
        <row r="156">
          <cell r="B156" t="str">
            <v>11.6.3.2.1. Técnico Profissional (Nível Superior)</v>
          </cell>
          <cell r="AK156" t="str">
            <v>11.6.3.1.2. Coleta de Lixo Hospitalar</v>
          </cell>
        </row>
        <row r="157">
          <cell r="B157" t="str">
            <v>11.6.3.2.2. Tecnico Operacional (Nível Médio / Elementar)</v>
          </cell>
          <cell r="AK157" t="str">
            <v>11.6.3.1.3. Manutenção/Aluguel/Uso de Sistemas ou Softwares</v>
          </cell>
        </row>
        <row r="158">
          <cell r="B158" t="str">
            <v>11.6.3.2.3. Outros Serviços</v>
          </cell>
          <cell r="AK158" t="str">
            <v>11.6.3.1.4. Vigilância</v>
          </cell>
        </row>
        <row r="159">
          <cell r="B159" t="str">
            <v>11.7.1.1.1. Equipamentos Médico-Hospitalar</v>
          </cell>
          <cell r="AK159" t="str">
            <v>11.6.3.1.5. Consultorias e Treinamentos</v>
          </cell>
        </row>
        <row r="160">
          <cell r="B160" t="str">
            <v>11.7.1.1.2. Equipamentos de Informática</v>
          </cell>
          <cell r="AK160" t="str">
            <v>11.6.3.1.6. Serviços Técnicos Profissionais</v>
          </cell>
        </row>
        <row r="161">
          <cell r="B161" t="str">
            <v>11.7.1.1.3. Outros</v>
          </cell>
          <cell r="AK161" t="str">
            <v>11.6.3.1.7. Dedetização</v>
          </cell>
        </row>
        <row r="162">
          <cell r="B162" t="str">
            <v>11.7.1.2. Reparo e Manutenção de Bens Móveis de Outras Naturezas</v>
          </cell>
          <cell r="AK162" t="str">
            <v>11.6.3.1.8. Limpeza</v>
          </cell>
        </row>
        <row r="163">
          <cell r="B163" t="str">
            <v>11.7.1.3. Reparo e Manutenção de Bens Imóveis</v>
          </cell>
          <cell r="AK163" t="str">
            <v>11.6.3.1.9. Outras Pessoas Jurídicas</v>
          </cell>
        </row>
        <row r="164">
          <cell r="B164" t="str">
            <v>11.7.2.1.1. Equipamentos Médico-Hospitalar</v>
          </cell>
          <cell r="AK164" t="str">
            <v>11.6.3.2.1. Técnico Profissional (Nível Superior)</v>
          </cell>
        </row>
        <row r="165">
          <cell r="B165" t="str">
            <v>11.7.2.1.2. Equipamentos de Informática</v>
          </cell>
          <cell r="AK165" t="str">
            <v>11.6.3.2.2. Tecnico Operacional (Nível Médio / Elementar)</v>
          </cell>
        </row>
        <row r="166">
          <cell r="B166" t="str">
            <v>11.7.2.1.3. Engenharia Clínica</v>
          </cell>
          <cell r="AK166" t="str">
            <v>11.6.3.2.3. Outros Serviços</v>
          </cell>
        </row>
        <row r="167">
          <cell r="B167" t="str">
            <v>11.7.2.1.4. Outros Reparos e Manutenção de Máquinas e Equipamentos</v>
          </cell>
          <cell r="AK167" t="str">
            <v>11.7.1.1.1. Equipamentos Médico-Hospitalar</v>
          </cell>
        </row>
        <row r="168">
          <cell r="B168" t="str">
            <v>11.7.2.2. Reparo e Manutenção de Bens Imóveis</v>
          </cell>
          <cell r="AK168" t="str">
            <v>11.7.1.1.2. Equipamentos de Informática</v>
          </cell>
        </row>
        <row r="169">
          <cell r="B169" t="str">
            <v>11.7.2.3. Reparo e Manutenção de Veículos</v>
          </cell>
          <cell r="AK169" t="str">
            <v>11.7.1.1.3. Outros</v>
          </cell>
        </row>
        <row r="170">
          <cell r="B170" t="str">
            <v>11.7.2.4. Reparo e Manutenção de Bens Móveis de Outras Naturezas</v>
          </cell>
          <cell r="AK170" t="str">
            <v>11.7.1.2. Reparo e Manutenção de Bens Móveis de Outras Naturezas</v>
          </cell>
        </row>
        <row r="171">
          <cell r="B171" t="str">
            <v>11.8.1. Equipamentos</v>
          </cell>
          <cell r="AK171" t="str">
            <v>11.7.1.3. Reparo e Manutenção de Bens Imóveis</v>
          </cell>
        </row>
        <row r="172">
          <cell r="B172" t="str">
            <v>11.8.2. Móveis e Utensílios</v>
          </cell>
          <cell r="AK172" t="str">
            <v>11.7.2.1.1. Equipamentos Médico-Hospitalar</v>
          </cell>
        </row>
        <row r="173">
          <cell r="B173" t="str">
            <v>11.8.3. Obras e Construções</v>
          </cell>
          <cell r="AK173" t="str">
            <v>11.7.2.1.2. Equipamentos de Informática</v>
          </cell>
        </row>
        <row r="174">
          <cell r="B174" t="str">
            <v>11.8.4. Outras despesas Investimentos</v>
          </cell>
          <cell r="AK174" t="str">
            <v>11.7.2.1.3. Engenharia Clínica</v>
          </cell>
        </row>
        <row r="175">
          <cell r="B175" t="str">
            <v>11.9.1 EQUIPAMENTOS</v>
          </cell>
          <cell r="AK175" t="str">
            <v>11.7.2.1.4. Outros Reparos e Manutenção de Máquinas e Equipamentos</v>
          </cell>
        </row>
        <row r="176">
          <cell r="B176" t="str">
            <v>11.9.2 MÓVEIS E UTENSÍLIOS</v>
          </cell>
          <cell r="AK176" t="str">
            <v>11.7.2.2. Reparo e Manutenção de Bens Imóveis</v>
          </cell>
        </row>
        <row r="177">
          <cell r="B177" t="str">
            <v>11.9.3 OBRAS E CONSTRUÇÕES</v>
          </cell>
          <cell r="AK177" t="str">
            <v>11.7.2.3. Reparo e Manutenção de Veículos</v>
          </cell>
        </row>
        <row r="178">
          <cell r="B178" t="str">
            <v>11.9.4 VEÍCULOS</v>
          </cell>
          <cell r="AK178" t="str">
            <v>11.7.2.4. Reparo e Manutenção de Bens Móveis de Outras Naturezas</v>
          </cell>
        </row>
        <row r="179">
          <cell r="B179" t="str">
            <v>11.9.5 OUTRAS DESPESAS COM INVESTIMENTOS</v>
          </cell>
          <cell r="AK179" t="str">
            <v>11.8.1. Equipamentos</v>
          </cell>
        </row>
        <row r="180">
          <cell r="B180" t="str">
            <v>11.10. Despesas com Ensino e Pesquisa</v>
          </cell>
          <cell r="AK180" t="str">
            <v>11.8.2. Móveis e Utensílios</v>
          </cell>
        </row>
        <row r="181">
          <cell r="AK181" t="str">
            <v>11.8.3. Obras e Construções</v>
          </cell>
        </row>
        <row r="182">
          <cell r="AK182" t="str">
            <v>11.8.4. Outras despesas Investimentos</v>
          </cell>
        </row>
        <row r="183">
          <cell r="AK183" t="str">
            <v>11.9.1 EQUIPAMENTOS</v>
          </cell>
        </row>
        <row r="184">
          <cell r="AK184" t="str">
            <v>11.9.2 MÓVEIS E UTENSÍLIOS</v>
          </cell>
        </row>
        <row r="185">
          <cell r="AK185" t="str">
            <v>11.9.3 OBRAS E CONSTRUÇÕES</v>
          </cell>
        </row>
        <row r="186">
          <cell r="AK186" t="str">
            <v>11.9.4 VEÍCULOS</v>
          </cell>
        </row>
        <row r="187">
          <cell r="AK187" t="str">
            <v>11.9.5 OUTRAS DESPESAS COM INVESTIMENTOS</v>
          </cell>
        </row>
        <row r="188">
          <cell r="AK188" t="str">
            <v>11.10. Despesas com Ensino e Pesquisa</v>
          </cell>
        </row>
      </sheetData>
      <sheetData sheetId="1"/>
      <sheetData sheetId="2"/>
      <sheetData sheetId="3">
        <row r="6">
          <cell r="D6">
            <v>0</v>
          </cell>
          <cell r="F6">
            <v>0</v>
          </cell>
          <cell r="G6">
            <v>0</v>
          </cell>
        </row>
        <row r="7">
          <cell r="D7">
            <v>0</v>
          </cell>
          <cell r="F7">
            <v>0</v>
          </cell>
          <cell r="G7">
            <v>0</v>
          </cell>
        </row>
        <row r="9">
          <cell r="D9">
            <v>0</v>
          </cell>
          <cell r="F9">
            <v>0</v>
          </cell>
        </row>
        <row r="10">
          <cell r="D10">
            <v>0</v>
          </cell>
          <cell r="F10">
            <v>0</v>
          </cell>
        </row>
        <row r="12">
          <cell r="D12">
            <v>19196.510000000002</v>
          </cell>
          <cell r="F12">
            <v>1232.8800000000001</v>
          </cell>
          <cell r="G12">
            <v>285.3</v>
          </cell>
          <cell r="H12">
            <v>1684.5000000000002</v>
          </cell>
        </row>
        <row r="13">
          <cell r="D13">
            <v>0</v>
          </cell>
        </row>
        <row r="14">
          <cell r="D14">
            <v>0</v>
          </cell>
          <cell r="F14">
            <v>0</v>
          </cell>
          <cell r="G14">
            <v>0</v>
          </cell>
          <cell r="H14">
            <v>0</v>
          </cell>
        </row>
        <row r="15">
          <cell r="D15">
            <v>0</v>
          </cell>
        </row>
        <row r="94">
          <cell r="D94">
            <v>94018.792799999996</v>
          </cell>
        </row>
        <row r="95">
          <cell r="D95">
            <v>11860.07</v>
          </cell>
        </row>
        <row r="98">
          <cell r="C98">
            <v>7623.68</v>
          </cell>
        </row>
      </sheetData>
      <sheetData sheetId="4">
        <row r="17">
          <cell r="C17">
            <v>88.541666666666657</v>
          </cell>
        </row>
      </sheetData>
      <sheetData sheetId="5">
        <row r="25">
          <cell r="C25">
            <v>1818912.31</v>
          </cell>
        </row>
        <row r="55">
          <cell r="C55">
            <v>263268.86</v>
          </cell>
        </row>
      </sheetData>
      <sheetData sheetId="6">
        <row r="2">
          <cell r="K2">
            <v>41403.58</v>
          </cell>
        </row>
        <row r="3">
          <cell r="K3">
            <v>110706.50000000001</v>
          </cell>
        </row>
        <row r="4">
          <cell r="K4">
            <v>0</v>
          </cell>
        </row>
        <row r="5">
          <cell r="K5">
            <v>0</v>
          </cell>
        </row>
        <row r="6">
          <cell r="K6">
            <v>10760</v>
          </cell>
        </row>
        <row r="7">
          <cell r="K7">
            <v>31153.66</v>
          </cell>
        </row>
        <row r="8">
          <cell r="K8">
            <v>0</v>
          </cell>
        </row>
      </sheetData>
      <sheetData sheetId="7">
        <row r="1">
          <cell r="X1">
            <v>197351.38999999996</v>
          </cell>
        </row>
        <row r="2">
          <cell r="X2">
            <v>830407.08999999857</v>
          </cell>
        </row>
        <row r="3">
          <cell r="X3">
            <v>172558.83999999991</v>
          </cell>
        </row>
        <row r="4">
          <cell r="X4">
            <v>0</v>
          </cell>
        </row>
      </sheetData>
      <sheetData sheetId="8"/>
      <sheetData sheetId="9"/>
      <sheetData sheetId="10"/>
      <sheetData sheetId="11">
        <row r="1">
          <cell r="N1" t="str">
            <v>TOTAL</v>
          </cell>
        </row>
        <row r="2">
          <cell r="N2">
            <v>2113583.56</v>
          </cell>
        </row>
        <row r="9">
          <cell r="D9" t="str">
            <v>ITEM PCF</v>
          </cell>
          <cell r="N9" t="str">
            <v>Valor</v>
          </cell>
        </row>
        <row r="10">
          <cell r="D10" t="str">
            <v>(3) Acessar Lista Suspensa</v>
          </cell>
          <cell r="N10" t="str">
            <v>(13) - Formato: xxxxx,xx</v>
          </cell>
        </row>
        <row r="11">
          <cell r="D11" t="str">
            <v xml:space="preserve"> 1.4. Benefícios</v>
          </cell>
          <cell r="N11">
            <v>4760.1499999999996</v>
          </cell>
        </row>
        <row r="12">
          <cell r="D12" t="str">
            <v xml:space="preserve"> 1.4. Benefícios</v>
          </cell>
          <cell r="N12">
            <v>592.6</v>
          </cell>
        </row>
        <row r="13">
          <cell r="D13" t="str">
            <v xml:space="preserve"> 1.4. Benefícios</v>
          </cell>
          <cell r="N13">
            <v>6255.11</v>
          </cell>
        </row>
        <row r="14">
          <cell r="D14" t="str">
            <v xml:space="preserve"> 2.1. Materiais Descartáveis/Materiais de Penso </v>
          </cell>
          <cell r="N14">
            <v>2280</v>
          </cell>
        </row>
        <row r="15">
          <cell r="D15" t="str">
            <v xml:space="preserve"> 2.1. Materiais Descartáveis/Materiais de Penso </v>
          </cell>
          <cell r="N15">
            <v>2925</v>
          </cell>
        </row>
        <row r="16">
          <cell r="D16" t="str">
            <v xml:space="preserve"> 2.1. Materiais Descartáveis/Materiais de Penso </v>
          </cell>
          <cell r="N16">
            <v>3647.99</v>
          </cell>
        </row>
        <row r="17">
          <cell r="D17" t="str">
            <v xml:space="preserve"> 2.1. Materiais Descartáveis/Materiais de Penso </v>
          </cell>
          <cell r="N17">
            <v>2200</v>
          </cell>
        </row>
        <row r="18">
          <cell r="D18" t="str">
            <v xml:space="preserve"> 2.1. Materiais Descartáveis/Materiais de Penso </v>
          </cell>
          <cell r="N18">
            <v>16200</v>
          </cell>
        </row>
        <row r="19">
          <cell r="D19" t="str">
            <v xml:space="preserve"> 2.1. Materiais Descartáveis/Materiais de Penso </v>
          </cell>
          <cell r="N19">
            <v>21500</v>
          </cell>
        </row>
        <row r="20">
          <cell r="D20" t="str">
            <v xml:space="preserve"> 2.2. Medicamentos </v>
          </cell>
          <cell r="N20">
            <v>820</v>
          </cell>
        </row>
        <row r="21">
          <cell r="D21" t="str">
            <v xml:space="preserve"> 2.2. Medicamentos </v>
          </cell>
          <cell r="N21">
            <v>1440</v>
          </cell>
        </row>
        <row r="22">
          <cell r="D22" t="str">
            <v xml:space="preserve"> 2.2. Medicamentos </v>
          </cell>
          <cell r="N22">
            <v>25200</v>
          </cell>
        </row>
        <row r="23">
          <cell r="D23" t="str">
            <v xml:space="preserve"> 2.2. Medicamentos </v>
          </cell>
          <cell r="N23">
            <v>1652</v>
          </cell>
        </row>
        <row r="24">
          <cell r="D24" t="str">
            <v xml:space="preserve"> 2.2. Medicamentos </v>
          </cell>
          <cell r="N24">
            <v>432.25</v>
          </cell>
        </row>
        <row r="25">
          <cell r="D25" t="str">
            <v xml:space="preserve"> 2.8. Outras Despesas com Insumos Assistenciais </v>
          </cell>
          <cell r="N25">
            <v>1050</v>
          </cell>
        </row>
        <row r="26">
          <cell r="D26" t="str">
            <v xml:space="preserve"> 2.8. Outras Despesas com Insumos Assistenciais </v>
          </cell>
          <cell r="N26">
            <v>2450</v>
          </cell>
        </row>
        <row r="27">
          <cell r="D27" t="str">
            <v>9.1 EQUIPAMENTOS</v>
          </cell>
          <cell r="N27">
            <v>9963</v>
          </cell>
        </row>
        <row r="28">
          <cell r="D28" t="str">
            <v xml:space="preserve"> 2.8. Outras Despesas com Insumos Assistenciais </v>
          </cell>
          <cell r="N28">
            <v>234</v>
          </cell>
        </row>
        <row r="29">
          <cell r="D29" t="str">
            <v>9.1 EQUIPAMENTOS</v>
          </cell>
          <cell r="N29">
            <v>6500</v>
          </cell>
        </row>
        <row r="30">
          <cell r="D30" t="str">
            <v xml:space="preserve"> 3.1. Material de Higienização e Limpeza </v>
          </cell>
          <cell r="N30">
            <v>813.92</v>
          </cell>
        </row>
        <row r="31">
          <cell r="D31" t="str">
            <v xml:space="preserve"> 3.1. Material de Higienização e Limpeza </v>
          </cell>
          <cell r="N31">
            <v>403.2</v>
          </cell>
        </row>
        <row r="32">
          <cell r="D32" t="str">
            <v>9.2 MÓVEIS E UTENSÍLIOS</v>
          </cell>
          <cell r="N32">
            <v>1100</v>
          </cell>
        </row>
        <row r="33">
          <cell r="D33" t="str">
            <v xml:space="preserve"> 3.1. Material de Higienização e Limpeza </v>
          </cell>
          <cell r="N33">
            <v>1444.2</v>
          </cell>
        </row>
        <row r="34">
          <cell r="D34" t="str">
            <v xml:space="preserve"> 3.1. Material de Higienização e Limpeza </v>
          </cell>
          <cell r="N34">
            <v>569</v>
          </cell>
        </row>
        <row r="35">
          <cell r="D35" t="str">
            <v xml:space="preserve"> 3.1. Material de Higienização e Limpeza </v>
          </cell>
          <cell r="N35">
            <v>61.2</v>
          </cell>
        </row>
        <row r="36">
          <cell r="D36" t="str">
            <v xml:space="preserve"> 3.2. Material/Gêneros Alimentícios </v>
          </cell>
          <cell r="N36">
            <v>7537.8</v>
          </cell>
        </row>
        <row r="37">
          <cell r="D37" t="str">
            <v xml:space="preserve"> 3.2. Material/Gêneros Alimentícios </v>
          </cell>
          <cell r="N37">
            <v>1908.8</v>
          </cell>
        </row>
        <row r="38">
          <cell r="D38" t="str">
            <v xml:space="preserve"> 3.2. Material/Gêneros Alimentícios </v>
          </cell>
          <cell r="N38">
            <v>2338</v>
          </cell>
        </row>
        <row r="39">
          <cell r="D39" t="str">
            <v xml:space="preserve"> 3.2. Material/Gêneros Alimentícios </v>
          </cell>
          <cell r="N39">
            <v>500.5</v>
          </cell>
        </row>
        <row r="40">
          <cell r="D40" t="str">
            <v xml:space="preserve"> 3.2. Material/Gêneros Alimentícios </v>
          </cell>
          <cell r="N40">
            <v>315</v>
          </cell>
        </row>
        <row r="41">
          <cell r="D41" t="str">
            <v>9.5 OUTRAS DESPESAS COM INVESTIMENTOS</v>
          </cell>
          <cell r="N41">
            <v>865</v>
          </cell>
        </row>
        <row r="42">
          <cell r="D42" t="str">
            <v xml:space="preserve"> 3.3. Material Expediente </v>
          </cell>
          <cell r="N42">
            <v>295.3</v>
          </cell>
        </row>
        <row r="43">
          <cell r="D43" t="str">
            <v>9.5 OUTRAS DESPESAS COM INVESTIMENTOS</v>
          </cell>
          <cell r="N43">
            <v>435.24</v>
          </cell>
        </row>
        <row r="44">
          <cell r="D44" t="str">
            <v xml:space="preserve"> 3.3. Material Expediente </v>
          </cell>
          <cell r="N44">
            <v>587.62</v>
          </cell>
        </row>
        <row r="45">
          <cell r="D45" t="str">
            <v>9.5 OUTRAS DESPESAS COM INVESTIMENTOS</v>
          </cell>
          <cell r="N45">
            <v>660</v>
          </cell>
        </row>
        <row r="46">
          <cell r="D46" t="str">
            <v xml:space="preserve"> 3.3. Material Expediente </v>
          </cell>
          <cell r="N46">
            <v>239.1</v>
          </cell>
        </row>
        <row r="47">
          <cell r="D47" t="str">
            <v xml:space="preserve"> 3.3. Material Expediente </v>
          </cell>
          <cell r="N47">
            <v>59.9</v>
          </cell>
        </row>
        <row r="48">
          <cell r="D48" t="str">
            <v xml:space="preserve"> 3.3. Material Expediente </v>
          </cell>
          <cell r="N48">
            <v>964.8</v>
          </cell>
        </row>
        <row r="49">
          <cell r="D49" t="str">
            <v xml:space="preserve"> 3.4. Combustível </v>
          </cell>
          <cell r="N49">
            <v>100</v>
          </cell>
        </row>
        <row r="50">
          <cell r="D50" t="str">
            <v xml:space="preserve"> 3.4. Combustível </v>
          </cell>
          <cell r="N50">
            <v>150</v>
          </cell>
        </row>
        <row r="51">
          <cell r="D51" t="str">
            <v xml:space="preserve"> 3.4. Combustível </v>
          </cell>
          <cell r="N51">
            <v>100.01</v>
          </cell>
        </row>
        <row r="52">
          <cell r="D52" t="str">
            <v xml:space="preserve"> 3.4. Combustível </v>
          </cell>
          <cell r="N52">
            <v>50</v>
          </cell>
        </row>
        <row r="53">
          <cell r="D53" t="str">
            <v xml:space="preserve"> 3.4. Combustível </v>
          </cell>
          <cell r="N53">
            <v>100</v>
          </cell>
        </row>
        <row r="54">
          <cell r="D54" t="str">
            <v xml:space="preserve"> 3.4. Combustível </v>
          </cell>
          <cell r="N54">
            <v>104</v>
          </cell>
        </row>
        <row r="55">
          <cell r="D55" t="str">
            <v xml:space="preserve"> 3.4. Combustível </v>
          </cell>
          <cell r="N55">
            <v>261.26</v>
          </cell>
        </row>
        <row r="56">
          <cell r="D56" t="str">
            <v xml:space="preserve"> 3.4. Combustível </v>
          </cell>
          <cell r="N56">
            <v>150</v>
          </cell>
        </row>
        <row r="57">
          <cell r="D57" t="str">
            <v xml:space="preserve"> 3.4. Combustível </v>
          </cell>
          <cell r="N57">
            <v>100.05</v>
          </cell>
        </row>
        <row r="58">
          <cell r="D58" t="str">
            <v xml:space="preserve"> 3.4. Combustível </v>
          </cell>
          <cell r="N58">
            <v>100</v>
          </cell>
        </row>
        <row r="59">
          <cell r="D59" t="str">
            <v xml:space="preserve"> 3.4. Combustível </v>
          </cell>
          <cell r="N59">
            <v>100</v>
          </cell>
        </row>
        <row r="60">
          <cell r="D60" t="str">
            <v xml:space="preserve"> 3.4. Combustível </v>
          </cell>
          <cell r="N60">
            <v>150</v>
          </cell>
        </row>
        <row r="61">
          <cell r="D61" t="str">
            <v xml:space="preserve"> 3.4. Combustível </v>
          </cell>
          <cell r="N61">
            <v>50</v>
          </cell>
        </row>
        <row r="62">
          <cell r="D62" t="str">
            <v xml:space="preserve"> 3.4. Combustível </v>
          </cell>
          <cell r="N62">
            <v>99.98</v>
          </cell>
        </row>
        <row r="63">
          <cell r="D63" t="str">
            <v xml:space="preserve"> 3.4. Combustível </v>
          </cell>
          <cell r="N63">
            <v>150</v>
          </cell>
        </row>
        <row r="64">
          <cell r="D64" t="str">
            <v xml:space="preserve"> 3.4. Combustível </v>
          </cell>
          <cell r="N64">
            <v>50.01</v>
          </cell>
        </row>
        <row r="65">
          <cell r="D65" t="str">
            <v xml:space="preserve"> 3.4. Combustível </v>
          </cell>
          <cell r="N65">
            <v>100</v>
          </cell>
        </row>
        <row r="66">
          <cell r="D66" t="str">
            <v xml:space="preserve"> 3.4. Combustível </v>
          </cell>
          <cell r="N66">
            <v>80</v>
          </cell>
        </row>
        <row r="67">
          <cell r="D67" t="str">
            <v xml:space="preserve"> 3.4. Combustível </v>
          </cell>
          <cell r="N67">
            <v>70</v>
          </cell>
        </row>
        <row r="68">
          <cell r="D68" t="str">
            <v xml:space="preserve"> 3.4. Combustível </v>
          </cell>
          <cell r="N68">
            <v>150</v>
          </cell>
        </row>
        <row r="69">
          <cell r="D69" t="str">
            <v xml:space="preserve"> 3.4. Combustível </v>
          </cell>
          <cell r="N69">
            <v>100</v>
          </cell>
        </row>
        <row r="70">
          <cell r="D70" t="str">
            <v xml:space="preserve"> 3.4. Combustível </v>
          </cell>
          <cell r="N70">
            <v>195.67</v>
          </cell>
        </row>
        <row r="71">
          <cell r="D71" t="str">
            <v xml:space="preserve"> 3.4. Combustível </v>
          </cell>
          <cell r="N71">
            <v>100</v>
          </cell>
        </row>
        <row r="72">
          <cell r="D72" t="str">
            <v xml:space="preserve"> 3.4. Combustível </v>
          </cell>
          <cell r="N72">
            <v>100</v>
          </cell>
        </row>
        <row r="73">
          <cell r="D73" t="str">
            <v xml:space="preserve"> 3.4. Combustível </v>
          </cell>
          <cell r="N73">
            <v>100</v>
          </cell>
        </row>
        <row r="74">
          <cell r="D74" t="str">
            <v xml:space="preserve"> 3.4. Combustível </v>
          </cell>
          <cell r="N74">
            <v>131.99</v>
          </cell>
        </row>
        <row r="75">
          <cell r="D75" t="str">
            <v xml:space="preserve"> 3.4. Combustível </v>
          </cell>
          <cell r="N75">
            <v>50.01</v>
          </cell>
        </row>
        <row r="76">
          <cell r="D76" t="str">
            <v xml:space="preserve"> 3.4. Combustível </v>
          </cell>
          <cell r="N76">
            <v>117.2</v>
          </cell>
        </row>
        <row r="77">
          <cell r="D77" t="str">
            <v xml:space="preserve"> 3.4. Combustível </v>
          </cell>
          <cell r="N77">
            <v>100</v>
          </cell>
        </row>
        <row r="78">
          <cell r="D78" t="str">
            <v xml:space="preserve"> 3.4. Combustível </v>
          </cell>
          <cell r="N78">
            <v>144.15</v>
          </cell>
        </row>
        <row r="79">
          <cell r="D79" t="str">
            <v xml:space="preserve"> 3.4. Combustível </v>
          </cell>
          <cell r="N79">
            <v>124.05</v>
          </cell>
        </row>
        <row r="80">
          <cell r="D80" t="str">
            <v xml:space="preserve"> 3.4. Combustível </v>
          </cell>
          <cell r="N80">
            <v>136.9</v>
          </cell>
        </row>
        <row r="81">
          <cell r="D81" t="str">
            <v xml:space="preserve"> 3.4. Combustível </v>
          </cell>
          <cell r="N81">
            <v>100</v>
          </cell>
        </row>
        <row r="82">
          <cell r="D82" t="str">
            <v xml:space="preserve"> 3.4. Combustível </v>
          </cell>
          <cell r="N82">
            <v>135</v>
          </cell>
        </row>
        <row r="83">
          <cell r="D83" t="str">
            <v xml:space="preserve"> 3.4. Combustível </v>
          </cell>
          <cell r="N83">
            <v>50</v>
          </cell>
        </row>
        <row r="84">
          <cell r="D84" t="str">
            <v xml:space="preserve"> 3.4. Combustível </v>
          </cell>
          <cell r="N84">
            <v>100</v>
          </cell>
        </row>
        <row r="85">
          <cell r="D85" t="str">
            <v xml:space="preserve"> 3.4. Combustível </v>
          </cell>
          <cell r="N85">
            <v>99</v>
          </cell>
        </row>
        <row r="86">
          <cell r="D86" t="str">
            <v xml:space="preserve"> 3.4. Combustível </v>
          </cell>
          <cell r="N86">
            <v>205.13</v>
          </cell>
        </row>
        <row r="87">
          <cell r="D87" t="str">
            <v xml:space="preserve"> 3.4. Combustível </v>
          </cell>
          <cell r="N87">
            <v>100</v>
          </cell>
        </row>
        <row r="88">
          <cell r="D88" t="str">
            <v xml:space="preserve"> 3.4. Combustível </v>
          </cell>
          <cell r="N88">
            <v>100</v>
          </cell>
        </row>
        <row r="89">
          <cell r="D89" t="str">
            <v xml:space="preserve"> 3.4. Combustível </v>
          </cell>
          <cell r="N89">
            <v>194.18</v>
          </cell>
        </row>
        <row r="90">
          <cell r="D90" t="str">
            <v xml:space="preserve"> 3.4. Combustível </v>
          </cell>
          <cell r="N90">
            <v>150</v>
          </cell>
        </row>
        <row r="91">
          <cell r="D91" t="str">
            <v xml:space="preserve"> 3.4. Combustível </v>
          </cell>
          <cell r="N91">
            <v>150</v>
          </cell>
        </row>
        <row r="92">
          <cell r="D92" t="str">
            <v xml:space="preserve"> 3.4. Combustível </v>
          </cell>
          <cell r="N92">
            <v>150</v>
          </cell>
        </row>
        <row r="93">
          <cell r="D93" t="str">
            <v xml:space="preserve"> 3.4. Combustível </v>
          </cell>
          <cell r="N93">
            <v>123.96</v>
          </cell>
        </row>
        <row r="94">
          <cell r="D94" t="str">
            <v xml:space="preserve"> 3.4. Combustível </v>
          </cell>
          <cell r="N94">
            <v>201.44</v>
          </cell>
        </row>
        <row r="95">
          <cell r="D95" t="str">
            <v xml:space="preserve"> 3.4. Combustível </v>
          </cell>
          <cell r="N95">
            <v>100.13</v>
          </cell>
        </row>
        <row r="96">
          <cell r="D96" t="str">
            <v xml:space="preserve"> 3.4. Combustível </v>
          </cell>
          <cell r="N96">
            <v>150</v>
          </cell>
        </row>
        <row r="97">
          <cell r="D97" t="str">
            <v xml:space="preserve"> 3.4. Combustível </v>
          </cell>
          <cell r="N97">
            <v>100</v>
          </cell>
        </row>
        <row r="98">
          <cell r="D98" t="str">
            <v xml:space="preserve"> 3.4. Combustível </v>
          </cell>
          <cell r="N98">
            <v>100</v>
          </cell>
        </row>
        <row r="99">
          <cell r="D99" t="str">
            <v xml:space="preserve"> 3.4. Combustível </v>
          </cell>
          <cell r="N99">
            <v>120</v>
          </cell>
          <cell r="Q99">
            <v>70662.97</v>
          </cell>
        </row>
        <row r="100">
          <cell r="D100" t="str">
            <v xml:space="preserve"> 3.4. Combustível </v>
          </cell>
          <cell r="N100">
            <v>100</v>
          </cell>
        </row>
        <row r="101">
          <cell r="D101" t="str">
            <v xml:space="preserve"> 3.4. Combustível </v>
          </cell>
          <cell r="N101">
            <v>105.13</v>
          </cell>
        </row>
        <row r="102">
          <cell r="D102" t="str">
            <v xml:space="preserve"> 3.4. Combustível </v>
          </cell>
          <cell r="N102">
            <v>131.25</v>
          </cell>
        </row>
        <row r="103">
          <cell r="D103" t="str">
            <v xml:space="preserve"> 3.4. Combustível </v>
          </cell>
          <cell r="N103">
            <v>100</v>
          </cell>
        </row>
        <row r="104">
          <cell r="D104" t="str">
            <v xml:space="preserve"> 3.4. Combustível </v>
          </cell>
          <cell r="N104">
            <v>100</v>
          </cell>
        </row>
        <row r="105">
          <cell r="D105" t="str">
            <v xml:space="preserve"> 3.4. Combustível </v>
          </cell>
          <cell r="N105">
            <v>100</v>
          </cell>
        </row>
        <row r="106">
          <cell r="D106" t="str">
            <v xml:space="preserve"> 3.4. Combustível </v>
          </cell>
          <cell r="N106">
            <v>100</v>
          </cell>
        </row>
        <row r="107">
          <cell r="D107" t="str">
            <v xml:space="preserve"> 3.4. Combustível </v>
          </cell>
          <cell r="N107">
            <v>100</v>
          </cell>
        </row>
        <row r="108">
          <cell r="D108" t="str">
            <v xml:space="preserve">3.6.1. Manutenção de Bem Imóvel </v>
          </cell>
          <cell r="N108">
            <v>119.32</v>
          </cell>
        </row>
        <row r="109">
          <cell r="D109" t="str">
            <v>9.5 OUTRAS DESPESAS COM INVESTIMENTOS</v>
          </cell>
          <cell r="N109">
            <v>162</v>
          </cell>
        </row>
        <row r="110">
          <cell r="D110" t="str">
            <v xml:space="preserve">3.6.1. Manutenção de Bem Imóvel </v>
          </cell>
          <cell r="N110">
            <v>480</v>
          </cell>
        </row>
        <row r="111">
          <cell r="D111" t="str">
            <v xml:space="preserve">3.6.1. Manutenção de Bem Imóvel </v>
          </cell>
          <cell r="N111">
            <v>387</v>
          </cell>
        </row>
        <row r="112">
          <cell r="D112" t="str">
            <v xml:space="preserve">3.6.1. Manutenção de Bem Imóvel </v>
          </cell>
          <cell r="N112">
            <v>135.36000000000001</v>
          </cell>
        </row>
        <row r="113">
          <cell r="D113" t="str">
            <v>9.5 OUTRAS DESPESAS COM INVESTIMENTOS</v>
          </cell>
          <cell r="N113">
            <v>450</v>
          </cell>
        </row>
        <row r="114">
          <cell r="D114" t="str">
            <v xml:space="preserve">3.6.1. Manutenção de Bem Imóvel </v>
          </cell>
          <cell r="N114">
            <v>220</v>
          </cell>
        </row>
        <row r="115">
          <cell r="D115" t="str">
            <v xml:space="preserve">3.6.1. Manutenção de Bem Imóvel </v>
          </cell>
          <cell r="N115">
            <v>240</v>
          </cell>
        </row>
        <row r="116">
          <cell r="D116" t="str">
            <v xml:space="preserve">3.6.1. Manutenção de Bem Imóvel </v>
          </cell>
          <cell r="N116">
            <v>880</v>
          </cell>
        </row>
        <row r="117">
          <cell r="D117" t="str">
            <v xml:space="preserve">3.6.1. Manutenção de Bem Imóvel </v>
          </cell>
          <cell r="N117">
            <v>379.45</v>
          </cell>
        </row>
        <row r="118">
          <cell r="D118" t="str">
            <v xml:space="preserve">3.6.1. Manutenção de Bem Imóvel </v>
          </cell>
          <cell r="N118">
            <v>80.69</v>
          </cell>
        </row>
        <row r="119">
          <cell r="D119" t="str">
            <v xml:space="preserve">3.6.1. Manutenção de Bem Imóvel </v>
          </cell>
          <cell r="N119">
            <v>2014.5</v>
          </cell>
        </row>
        <row r="120">
          <cell r="D120" t="str">
            <v xml:space="preserve">3.6.1. Manutenção de Bem Imóvel </v>
          </cell>
          <cell r="N120">
            <v>16.25</v>
          </cell>
        </row>
        <row r="121">
          <cell r="D121" t="str">
            <v>9.5 OUTRAS DESPESAS COM INVESTIMENTOS</v>
          </cell>
          <cell r="N121">
            <v>144.9</v>
          </cell>
        </row>
        <row r="122">
          <cell r="D122" t="str">
            <v xml:space="preserve">3.6.1. Manutenção de Bem Imóvel </v>
          </cell>
          <cell r="N122">
            <v>819.96</v>
          </cell>
        </row>
        <row r="123">
          <cell r="D123" t="str">
            <v>9.5 OUTRAS DESPESAS COM INVESTIMENTOS</v>
          </cell>
          <cell r="N123">
            <v>140</v>
          </cell>
        </row>
        <row r="124">
          <cell r="D124" t="str">
            <v xml:space="preserve">3.6.1. Manutenção de Bem Imóvel </v>
          </cell>
          <cell r="N124">
            <v>125</v>
          </cell>
        </row>
        <row r="125">
          <cell r="D125" t="str">
            <v xml:space="preserve">3.6.1. Manutenção de Bem Imóvel </v>
          </cell>
          <cell r="N125">
            <v>1031.42</v>
          </cell>
        </row>
        <row r="126">
          <cell r="D126" t="str">
            <v xml:space="preserve">3.6.1. Manutenção de Bem Imóvel </v>
          </cell>
          <cell r="N126">
            <v>639.99</v>
          </cell>
        </row>
        <row r="127">
          <cell r="D127" t="str">
            <v>9.5 OUTRAS DESPESAS COM INVESTIMENTOS</v>
          </cell>
          <cell r="N127">
            <v>539.9</v>
          </cell>
        </row>
        <row r="128">
          <cell r="D128" t="str">
            <v xml:space="preserve">3.6.1. Manutenção de Bem Imóvel </v>
          </cell>
          <cell r="N128">
            <v>1339.81</v>
          </cell>
        </row>
        <row r="129">
          <cell r="D129" t="str">
            <v>9.5 OUTRAS DESPESAS COM INVESTIMENTOS</v>
          </cell>
          <cell r="N129">
            <v>252</v>
          </cell>
        </row>
        <row r="130">
          <cell r="D130" t="str">
            <v xml:space="preserve">3.6.1. Manutenção de Bem Imóvel </v>
          </cell>
          <cell r="N130">
            <v>1507.67</v>
          </cell>
        </row>
        <row r="131">
          <cell r="D131" t="str">
            <v xml:space="preserve">3.6.1. Manutenção de Bem Imóvel </v>
          </cell>
          <cell r="N131">
            <v>1547</v>
          </cell>
        </row>
        <row r="132">
          <cell r="D132" t="str">
            <v xml:space="preserve">3.6.1. Manutenção de Bem Imóvel </v>
          </cell>
          <cell r="N132">
            <v>196</v>
          </cell>
        </row>
        <row r="133">
          <cell r="D133" t="str">
            <v>9.1 EQUIPAMENTOS</v>
          </cell>
          <cell r="N133">
            <v>1204</v>
          </cell>
        </row>
        <row r="134">
          <cell r="D134" t="str">
            <v xml:space="preserve">3.6.1. Manutenção de Bem Imóvel </v>
          </cell>
          <cell r="N134">
            <v>239.7</v>
          </cell>
        </row>
        <row r="135">
          <cell r="D135" t="str">
            <v xml:space="preserve">3.6.1. Manutenção de Bem Imóvel </v>
          </cell>
          <cell r="N135">
            <v>2720</v>
          </cell>
        </row>
        <row r="136">
          <cell r="D136" t="str">
            <v xml:space="preserve">3.6.1. Manutenção de Bem Imóvel </v>
          </cell>
          <cell r="N136">
            <v>823.7</v>
          </cell>
        </row>
        <row r="137">
          <cell r="D137" t="str">
            <v xml:space="preserve">3.6.1. Manutenção de Bem Imóvel </v>
          </cell>
          <cell r="N137">
            <v>4290</v>
          </cell>
        </row>
        <row r="138">
          <cell r="D138" t="str">
            <v xml:space="preserve">3.6.1. Manutenção de Bem Imóvel </v>
          </cell>
          <cell r="N138">
            <v>396</v>
          </cell>
        </row>
        <row r="139">
          <cell r="D139" t="str">
            <v xml:space="preserve">3.6.1. Manutenção de Bem Imóvel </v>
          </cell>
          <cell r="N139">
            <v>659.9</v>
          </cell>
        </row>
        <row r="140">
          <cell r="D140" t="str">
            <v xml:space="preserve">3.6.1. Manutenção de Bem Imóvel </v>
          </cell>
          <cell r="N140">
            <v>350.6</v>
          </cell>
        </row>
        <row r="141">
          <cell r="D141" t="str">
            <v xml:space="preserve">3.6.1. Manutenção de Bem Imóvel </v>
          </cell>
          <cell r="N141">
            <v>1012.8</v>
          </cell>
        </row>
        <row r="142">
          <cell r="D142" t="str">
            <v xml:space="preserve">3.6.1. Manutenção de Bem Imóvel </v>
          </cell>
          <cell r="N142">
            <v>946.4</v>
          </cell>
        </row>
        <row r="143">
          <cell r="D143" t="str">
            <v xml:space="preserve">3.6.1. Manutenção de Bem Imóvel </v>
          </cell>
          <cell r="N143">
            <v>25.8</v>
          </cell>
        </row>
        <row r="144">
          <cell r="D144" t="str">
            <v>9.1 EQUIPAMENTOS</v>
          </cell>
          <cell r="N144">
            <v>110</v>
          </cell>
        </row>
        <row r="145">
          <cell r="D145" t="str">
            <v xml:space="preserve">3.6.1. Manutenção de Bem Imóvel </v>
          </cell>
          <cell r="N145">
            <v>266.55</v>
          </cell>
        </row>
        <row r="146">
          <cell r="D146" t="str">
            <v>9.5 OUTRAS DESPESAS COM INVESTIMENTOS</v>
          </cell>
          <cell r="N146">
            <v>491.67</v>
          </cell>
        </row>
        <row r="147">
          <cell r="D147" t="str">
            <v xml:space="preserve">3.6.1. Manutenção de Bem Imóvel </v>
          </cell>
          <cell r="N147">
            <v>35</v>
          </cell>
        </row>
        <row r="148">
          <cell r="D148" t="str">
            <v xml:space="preserve">3.6.1. Manutenção de Bem Imóvel </v>
          </cell>
          <cell r="N148">
            <v>30</v>
          </cell>
        </row>
        <row r="149">
          <cell r="D149" t="str">
            <v xml:space="preserve">3.6.1. Manutenção de Bem Imóvel </v>
          </cell>
          <cell r="N149">
            <v>135</v>
          </cell>
        </row>
        <row r="150">
          <cell r="D150" t="str">
            <v xml:space="preserve">3.6.1. Manutenção de Bem Imóvel </v>
          </cell>
          <cell r="N150">
            <v>3.8</v>
          </cell>
        </row>
        <row r="151">
          <cell r="D151" t="str">
            <v xml:space="preserve">3.6.1. Manutenção de Bem Imóvel </v>
          </cell>
          <cell r="N151">
            <v>788.6</v>
          </cell>
        </row>
        <row r="152">
          <cell r="D152" t="str">
            <v xml:space="preserve">3.6.1. Manutenção de Bem Imóvel </v>
          </cell>
          <cell r="N152">
            <v>978.2</v>
          </cell>
        </row>
        <row r="153">
          <cell r="D153" t="str">
            <v xml:space="preserve">3.6.1. Manutenção de Bem Imóvel </v>
          </cell>
          <cell r="N153">
            <v>122.08</v>
          </cell>
        </row>
        <row r="154">
          <cell r="D154" t="str">
            <v xml:space="preserve">3.6.1. Manutenção de Bem Imóvel </v>
          </cell>
          <cell r="N154">
            <v>60.48</v>
          </cell>
        </row>
        <row r="155">
          <cell r="D155" t="str">
            <v xml:space="preserve">3.6.1. Manutenção de Bem Imóvel </v>
          </cell>
          <cell r="N155">
            <v>1818.7</v>
          </cell>
        </row>
        <row r="156">
          <cell r="D156" t="str">
            <v xml:space="preserve">3.6.1. Manutenção de Bem Imóvel </v>
          </cell>
          <cell r="N156">
            <v>79.95</v>
          </cell>
        </row>
        <row r="157">
          <cell r="D157" t="str">
            <v xml:space="preserve">3.6.1. Manutenção de Bem Imóvel </v>
          </cell>
          <cell r="N157">
            <v>551.6</v>
          </cell>
        </row>
        <row r="158">
          <cell r="D158" t="str">
            <v xml:space="preserve">3.6.1. Manutenção de Bem Imóvel </v>
          </cell>
          <cell r="N158">
            <v>698</v>
          </cell>
        </row>
        <row r="159">
          <cell r="D159" t="str">
            <v xml:space="preserve">3.7. Tecidos, Fardamentos e EPI </v>
          </cell>
          <cell r="N159">
            <v>363</v>
          </cell>
        </row>
        <row r="160">
          <cell r="D160" t="str">
            <v>9.5 OUTRAS DESPESAS COM INVESTIMENTOS</v>
          </cell>
          <cell r="N160">
            <v>44000</v>
          </cell>
        </row>
        <row r="161">
          <cell r="D161" t="str">
            <v xml:space="preserve">3.7. Tecidos, Fardamentos e EPI </v>
          </cell>
          <cell r="N161">
            <v>90.24</v>
          </cell>
        </row>
        <row r="162">
          <cell r="D162" t="str">
            <v xml:space="preserve">3.7. Tecidos, Fardamentos e EPI </v>
          </cell>
          <cell r="N162">
            <v>816</v>
          </cell>
        </row>
        <row r="163">
          <cell r="D163" t="str">
            <v xml:space="preserve">3.7. Tecidos, Fardamentos e EPI </v>
          </cell>
          <cell r="N163">
            <v>894.6</v>
          </cell>
        </row>
        <row r="164">
          <cell r="D164" t="str">
            <v xml:space="preserve">3.7. Tecidos, Fardamentos e EPI </v>
          </cell>
          <cell r="N164">
            <v>185.82</v>
          </cell>
        </row>
        <row r="165">
          <cell r="D165" t="str">
            <v xml:space="preserve">3.7. Tecidos, Fardamentos e EPI </v>
          </cell>
          <cell r="N165">
            <v>66344.94</v>
          </cell>
        </row>
        <row r="166">
          <cell r="D166" t="str">
            <v xml:space="preserve">3.7. Tecidos, Fardamentos e EPI </v>
          </cell>
          <cell r="N166">
            <v>1260</v>
          </cell>
        </row>
        <row r="167">
          <cell r="D167" t="str">
            <v>9.2 MÓVEIS E UTENSÍLIOS</v>
          </cell>
          <cell r="N167">
            <v>150</v>
          </cell>
        </row>
        <row r="168">
          <cell r="D168" t="str">
            <v>9.5 OUTRAS DESPESAS COM INVESTIMENTOS</v>
          </cell>
          <cell r="N168">
            <v>1750</v>
          </cell>
        </row>
        <row r="169">
          <cell r="D169" t="str">
            <v>9.2 MÓVEIS E UTENSÍLIOS</v>
          </cell>
          <cell r="N169">
            <v>1834.68</v>
          </cell>
        </row>
        <row r="170">
          <cell r="D170" t="str">
            <v xml:space="preserve">3.6.2.1. Suprimentos de Informática </v>
          </cell>
          <cell r="N170">
            <v>29.9</v>
          </cell>
        </row>
        <row r="171">
          <cell r="D171" t="str">
            <v>4.3.1. Taxa de Manutenção de Conta</v>
          </cell>
          <cell r="N171">
            <v>167</v>
          </cell>
        </row>
        <row r="172">
          <cell r="D172" t="str">
            <v>4.3.2. Tarifas</v>
          </cell>
          <cell r="N172">
            <v>5614</v>
          </cell>
        </row>
        <row r="173">
          <cell r="D173" t="str">
            <v>5.1.2. Telefonia Fixa/Internet</v>
          </cell>
          <cell r="N173">
            <v>330.6</v>
          </cell>
        </row>
        <row r="174">
          <cell r="D174" t="str">
            <v>5.1.2. Telefonia Fixa/Internet</v>
          </cell>
          <cell r="N174">
            <v>539.4</v>
          </cell>
        </row>
        <row r="175">
          <cell r="D175" t="str">
            <v>5.4.2. Locação de Máquinas e Equipamentos (Pessoa Jurídica)</v>
          </cell>
          <cell r="N175">
            <v>2160</v>
          </cell>
        </row>
        <row r="176">
          <cell r="D176" t="str">
            <v>5.4.2. Locação de Máquinas e Equipamentos (Pessoa Jurídica)</v>
          </cell>
          <cell r="N176">
            <v>1960</v>
          </cell>
        </row>
        <row r="177">
          <cell r="D177" t="str">
            <v>5.4.2. Locação de Máquinas e Equipamentos (Pessoa Jurídica)</v>
          </cell>
          <cell r="N177">
            <v>1232</v>
          </cell>
        </row>
        <row r="178">
          <cell r="D178" t="str">
            <v>5.4.2. Locação de Máquinas e Equipamentos (Pessoa Jurídica)</v>
          </cell>
          <cell r="N178">
            <v>908.86</v>
          </cell>
        </row>
        <row r="179">
          <cell r="D179" t="str">
            <v>5.4.2. Locação de Máquinas e Equipamentos (Pessoa Jurídica)</v>
          </cell>
          <cell r="N179">
            <v>5472</v>
          </cell>
        </row>
        <row r="180">
          <cell r="D180" t="str">
            <v>5.4.2. Locação de Máquinas e Equipamentos (Pessoa Jurídica)</v>
          </cell>
          <cell r="N180">
            <v>1120</v>
          </cell>
        </row>
        <row r="181">
          <cell r="D181" t="str">
            <v>5.4.2. Locação de Máquinas e Equipamentos (Pessoa Jurídica)</v>
          </cell>
          <cell r="N181">
            <v>4927.5</v>
          </cell>
        </row>
        <row r="182">
          <cell r="D182" t="str">
            <v>5.4.2. Locação de Máquinas e Equipamentos (Pessoa Jurídica)</v>
          </cell>
          <cell r="N182">
            <v>5444.35</v>
          </cell>
        </row>
        <row r="183">
          <cell r="D183" t="str">
            <v>5.4.4. Locação de Veículos Automotores (Pessoa Jurídica) (Exceto Ambulância)</v>
          </cell>
          <cell r="N183">
            <v>700</v>
          </cell>
        </row>
        <row r="184">
          <cell r="D184" t="str">
            <v>5.4.4. Locação de Veículos Automotores (Pessoa Jurídica) (Exceto Ambulância)</v>
          </cell>
          <cell r="N184">
            <v>700</v>
          </cell>
        </row>
        <row r="185">
          <cell r="D185" t="str">
            <v>5.4.4. Locação de Veículos Automotores (Pessoa Jurídica) (Exceto Ambulância)</v>
          </cell>
          <cell r="N185">
            <v>1000</v>
          </cell>
        </row>
        <row r="186">
          <cell r="D186" t="str">
            <v>5.4.4. Locação de Veículos Automotores (Pessoa Jurídica) (Exceto Ambulância)</v>
          </cell>
          <cell r="N186">
            <v>1000</v>
          </cell>
        </row>
        <row r="187">
          <cell r="D187" t="str">
            <v>5.4.4. Locação de Veículos Automotores (Pessoa Jurídica) (Exceto Ambulância)</v>
          </cell>
          <cell r="N187">
            <v>8000</v>
          </cell>
        </row>
        <row r="188">
          <cell r="D188" t="str">
            <v>6.1.1.1. Médicos</v>
          </cell>
          <cell r="N188">
            <v>27621.82</v>
          </cell>
        </row>
        <row r="189">
          <cell r="D189" t="str">
            <v>6.1.1.1. Médicos</v>
          </cell>
          <cell r="N189">
            <v>14787</v>
          </cell>
        </row>
        <row r="190">
          <cell r="D190" t="str">
            <v>6.1.1.1. Médicos</v>
          </cell>
          <cell r="N190">
            <v>8693.3700000000008</v>
          </cell>
        </row>
        <row r="191">
          <cell r="D191" t="str">
            <v>6.1.1.1. Médicos</v>
          </cell>
          <cell r="N191">
            <v>27603.3</v>
          </cell>
        </row>
        <row r="192">
          <cell r="D192" t="str">
            <v>6.1.1.1. Médicos</v>
          </cell>
          <cell r="N192">
            <v>23133.8</v>
          </cell>
        </row>
        <row r="193">
          <cell r="D193" t="str">
            <v>6.1.1.1. Médicos</v>
          </cell>
          <cell r="N193">
            <v>6955</v>
          </cell>
        </row>
        <row r="194">
          <cell r="D194" t="str">
            <v>6.1.1.1. Médicos</v>
          </cell>
          <cell r="N194">
            <v>10432.049999999999</v>
          </cell>
        </row>
        <row r="195">
          <cell r="D195" t="str">
            <v>6.1.1.1. Médicos</v>
          </cell>
          <cell r="N195">
            <v>10432.049999999999</v>
          </cell>
        </row>
        <row r="196">
          <cell r="D196" t="str">
            <v>6.1.1.1. Médicos</v>
          </cell>
          <cell r="N196">
            <v>10432.049999999999</v>
          </cell>
        </row>
        <row r="197">
          <cell r="D197" t="str">
            <v>6.1.1.1. Médicos</v>
          </cell>
          <cell r="N197">
            <v>8554.5</v>
          </cell>
        </row>
        <row r="198">
          <cell r="D198" t="str">
            <v>6.1.1.1. Médicos</v>
          </cell>
          <cell r="N198">
            <v>4868.29</v>
          </cell>
        </row>
        <row r="199">
          <cell r="D199" t="str">
            <v>6.1.1.1. Médicos</v>
          </cell>
          <cell r="N199">
            <v>18234.75</v>
          </cell>
        </row>
        <row r="200">
          <cell r="D200" t="str">
            <v>6.1.1.1. Médicos</v>
          </cell>
          <cell r="N200">
            <v>19822.05</v>
          </cell>
        </row>
        <row r="201">
          <cell r="D201" t="str">
            <v>6.1.1.1. Médicos</v>
          </cell>
          <cell r="N201">
            <v>13910</v>
          </cell>
        </row>
        <row r="202">
          <cell r="D202" t="str">
            <v>6.1.1.1. Médicos</v>
          </cell>
          <cell r="N202">
            <v>9529.25</v>
          </cell>
        </row>
        <row r="203">
          <cell r="D203" t="str">
            <v>6.1.1.1. Médicos</v>
          </cell>
          <cell r="N203">
            <v>13910</v>
          </cell>
        </row>
        <row r="204">
          <cell r="D204" t="str">
            <v>6.1.1.1. Médicos</v>
          </cell>
          <cell r="N204">
            <v>13910</v>
          </cell>
        </row>
        <row r="205">
          <cell r="D205" t="str">
            <v>6.1.1.1. Médicos</v>
          </cell>
          <cell r="N205">
            <v>15432.05</v>
          </cell>
        </row>
        <row r="206">
          <cell r="D206" t="str">
            <v>6.1.1.1. Médicos</v>
          </cell>
          <cell r="N206">
            <v>27791</v>
          </cell>
        </row>
        <row r="207">
          <cell r="D207" t="str">
            <v>6.1.1.1. Médicos</v>
          </cell>
          <cell r="N207">
            <v>9353.7000000000007</v>
          </cell>
        </row>
        <row r="208">
          <cell r="D208" t="str">
            <v>6.1.1.1. Médicos</v>
          </cell>
          <cell r="N208">
            <v>7512</v>
          </cell>
        </row>
        <row r="209">
          <cell r="D209" t="str">
            <v>6.1.1.1. Médicos</v>
          </cell>
          <cell r="N209">
            <v>14787</v>
          </cell>
        </row>
        <row r="210">
          <cell r="D210" t="str">
            <v>6.1.1.1. Médicos</v>
          </cell>
          <cell r="N210">
            <v>14787</v>
          </cell>
        </row>
        <row r="211">
          <cell r="D211" t="str">
            <v>6.1.1.1. Médicos</v>
          </cell>
          <cell r="N211">
            <v>14787</v>
          </cell>
        </row>
        <row r="212">
          <cell r="D212" t="str">
            <v>6.1.1.1. Médicos</v>
          </cell>
          <cell r="N212">
            <v>14787</v>
          </cell>
        </row>
        <row r="213">
          <cell r="D213" t="str">
            <v>6.1.1.1. Médicos</v>
          </cell>
          <cell r="N213">
            <v>12589</v>
          </cell>
        </row>
        <row r="214">
          <cell r="D214" t="str">
            <v>6.1.1.1. Médicos</v>
          </cell>
          <cell r="N214">
            <v>25975.25</v>
          </cell>
        </row>
        <row r="215">
          <cell r="D215" t="str">
            <v>6.1.1.1. Médicos</v>
          </cell>
          <cell r="N215">
            <v>10432.049999999999</v>
          </cell>
        </row>
        <row r="216">
          <cell r="D216" t="str">
            <v>6.1.1.1. Médicos</v>
          </cell>
          <cell r="N216">
            <v>10432.049999999999</v>
          </cell>
        </row>
        <row r="217">
          <cell r="D217" t="str">
            <v>6.1.1.1. Médicos</v>
          </cell>
          <cell r="N217">
            <v>8693.75</v>
          </cell>
        </row>
        <row r="218">
          <cell r="D218" t="str">
            <v>6.1.1.1. Médicos</v>
          </cell>
          <cell r="N218">
            <v>8693.75</v>
          </cell>
        </row>
        <row r="219">
          <cell r="D219" t="str">
            <v>6.1.1.1. Médicos</v>
          </cell>
          <cell r="N219">
            <v>10571.75</v>
          </cell>
        </row>
        <row r="220">
          <cell r="D220" t="str">
            <v>6.1.1.1. Médicos</v>
          </cell>
          <cell r="N220">
            <v>8693.75</v>
          </cell>
        </row>
        <row r="221">
          <cell r="D221" t="str">
            <v>6.1.1.1. Médicos</v>
          </cell>
          <cell r="N221">
            <v>8693.75</v>
          </cell>
        </row>
        <row r="222">
          <cell r="D222" t="str">
            <v>6.1.1.1. Médicos</v>
          </cell>
          <cell r="N222">
            <v>3756</v>
          </cell>
        </row>
        <row r="223">
          <cell r="D223" t="str">
            <v>6.1.1.1. Médicos</v>
          </cell>
          <cell r="N223">
            <v>15593.25</v>
          </cell>
        </row>
        <row r="224">
          <cell r="D224" t="str">
            <v>6.1.1.1. Médicos</v>
          </cell>
          <cell r="N224">
            <v>2434.15</v>
          </cell>
        </row>
        <row r="225">
          <cell r="D225" t="str">
            <v>6.1.1.1. Médicos</v>
          </cell>
          <cell r="N225">
            <v>33116.57</v>
          </cell>
        </row>
        <row r="226">
          <cell r="D226" t="str">
            <v>6.1.1.1. Médicos</v>
          </cell>
          <cell r="N226">
            <v>6955</v>
          </cell>
        </row>
        <row r="227">
          <cell r="D227" t="str">
            <v>6.1.1.1. Médicos</v>
          </cell>
          <cell r="N227">
            <v>3696.75</v>
          </cell>
        </row>
        <row r="228">
          <cell r="D228" t="str">
            <v>6.1.1.1. Médicos</v>
          </cell>
          <cell r="N228">
            <v>3477.5</v>
          </cell>
        </row>
        <row r="229">
          <cell r="D229" t="str">
            <v>6.1.1.1. Médicos</v>
          </cell>
          <cell r="N229">
            <v>24476.75</v>
          </cell>
        </row>
        <row r="230">
          <cell r="D230" t="str">
            <v>6.1.1.1. Médicos</v>
          </cell>
          <cell r="N230">
            <v>5216.25</v>
          </cell>
        </row>
        <row r="231">
          <cell r="D231" t="str">
            <v>6.1.1.1. Médicos</v>
          </cell>
          <cell r="N231">
            <v>12867.5</v>
          </cell>
        </row>
        <row r="232">
          <cell r="D232" t="str">
            <v>6.1.1.1. Médicos</v>
          </cell>
          <cell r="N232">
            <v>6955</v>
          </cell>
        </row>
        <row r="233">
          <cell r="D233" t="str">
            <v>6.1.1.1. Médicos</v>
          </cell>
          <cell r="N233">
            <v>11040</v>
          </cell>
        </row>
        <row r="234">
          <cell r="D234" t="str">
            <v>6.1.1.1. Médicos</v>
          </cell>
          <cell r="N234">
            <v>140150</v>
          </cell>
        </row>
        <row r="235">
          <cell r="D235" t="str">
            <v>6.1.1.1. Médicos</v>
          </cell>
          <cell r="N235">
            <v>16066.05</v>
          </cell>
        </row>
        <row r="236">
          <cell r="D236" t="str">
            <v>6.1.1.1. Médicos</v>
          </cell>
          <cell r="N236">
            <v>10432.5</v>
          </cell>
        </row>
        <row r="237">
          <cell r="D237" t="str">
            <v>6.1.1.2. Outros profissionais de saúde</v>
          </cell>
          <cell r="N237">
            <v>36390.620000000003</v>
          </cell>
        </row>
        <row r="238">
          <cell r="D238" t="str">
            <v>6.1.1.2. Outros profissionais de saúde</v>
          </cell>
          <cell r="N238">
            <v>45584.2</v>
          </cell>
        </row>
        <row r="239">
          <cell r="D239" t="str">
            <v>6.1.1.3. Laboratório</v>
          </cell>
          <cell r="N239">
            <v>31500</v>
          </cell>
        </row>
        <row r="240">
          <cell r="D240" t="str">
            <v>6.1.1.3. Laboratório</v>
          </cell>
          <cell r="N240">
            <v>21000</v>
          </cell>
        </row>
        <row r="241">
          <cell r="D241" t="str">
            <v>6.1.1.3. Laboratório</v>
          </cell>
          <cell r="N241">
            <v>86207.3</v>
          </cell>
        </row>
        <row r="242">
          <cell r="D242" t="str">
            <v>6.1.1.5. Locação de Ambulâncias</v>
          </cell>
          <cell r="N242">
            <v>10554.16</v>
          </cell>
        </row>
        <row r="243">
          <cell r="D243" t="str">
            <v>6.1.2.1. Médicos</v>
          </cell>
          <cell r="N243">
            <v>1487.51</v>
          </cell>
        </row>
        <row r="244">
          <cell r="D244" t="str">
            <v>6.1.2.1. Médicos</v>
          </cell>
          <cell r="N244">
            <v>1493.72</v>
          </cell>
        </row>
        <row r="245">
          <cell r="D245" t="str">
            <v>6.1.2.1. Médicos</v>
          </cell>
          <cell r="N245">
            <v>5661</v>
          </cell>
        </row>
        <row r="246">
          <cell r="D246" t="str">
            <v>6.1.2.1. Médicos</v>
          </cell>
          <cell r="N246">
            <v>3632.44</v>
          </cell>
        </row>
        <row r="247">
          <cell r="D247" t="str">
            <v>6.1.2.1. Médicos</v>
          </cell>
          <cell r="N247">
            <v>1286.67</v>
          </cell>
        </row>
        <row r="248">
          <cell r="D248" t="str">
            <v>6.1.2.1. Médicos</v>
          </cell>
          <cell r="N248">
            <v>1622.23</v>
          </cell>
        </row>
        <row r="249">
          <cell r="D249" t="str">
            <v>6.1.2.1. Médicos</v>
          </cell>
          <cell r="N249">
            <v>1383.76</v>
          </cell>
        </row>
        <row r="250">
          <cell r="D250" t="str">
            <v>6.1.2.1. Médicos</v>
          </cell>
          <cell r="N250">
            <v>634.74</v>
          </cell>
        </row>
        <row r="251">
          <cell r="D251" t="str">
            <v>6.1.2.1. Médicos</v>
          </cell>
          <cell r="N251">
            <v>3821.65</v>
          </cell>
        </row>
        <row r="252">
          <cell r="D252" t="str">
            <v>6.1.2.1. Médicos</v>
          </cell>
          <cell r="N252">
            <v>2516.11</v>
          </cell>
        </row>
        <row r="253">
          <cell r="D253" t="str">
            <v>6.1.2.1. Médicos</v>
          </cell>
          <cell r="N253">
            <v>1763.46</v>
          </cell>
        </row>
        <row r="254">
          <cell r="D254" t="str">
            <v>6.1.2.1. Médicos</v>
          </cell>
          <cell r="N254">
            <v>4110</v>
          </cell>
        </row>
        <row r="255">
          <cell r="D255" t="str">
            <v>6.1.2.1. Médicos</v>
          </cell>
          <cell r="N255">
            <v>10600</v>
          </cell>
        </row>
        <row r="256">
          <cell r="D256" t="str">
            <v>6.1.2.1. Médicos</v>
          </cell>
          <cell r="N256">
            <v>1390.29</v>
          </cell>
        </row>
        <row r="257">
          <cell r="D257" t="str">
            <v>6.1.2.2. Outros profissionais de saúde</v>
          </cell>
          <cell r="N257">
            <v>6176.77</v>
          </cell>
        </row>
        <row r="258">
          <cell r="D258" t="str">
            <v>6.1.2.2. Outros profissionais de saúde</v>
          </cell>
          <cell r="N258">
            <v>2110.9499999999998</v>
          </cell>
        </row>
        <row r="259">
          <cell r="D259" t="str">
            <v>6.1.2.2. Outros profissionais de saúde</v>
          </cell>
          <cell r="N259">
            <v>1997.65</v>
          </cell>
        </row>
        <row r="260">
          <cell r="D260" t="str">
            <v>6.1.2.2. Outros profissionais de saúde</v>
          </cell>
          <cell r="N260">
            <v>2287.2800000000002</v>
          </cell>
        </row>
        <row r="261">
          <cell r="D261" t="str">
            <v>6.1.2.2. Outros profissionais de saúde</v>
          </cell>
          <cell r="N261">
            <v>321.33</v>
          </cell>
        </row>
        <row r="262">
          <cell r="D262" t="str">
            <v>6.1.2.2. Outros profissionais de saúde</v>
          </cell>
          <cell r="N262">
            <v>725.81</v>
          </cell>
        </row>
        <row r="263">
          <cell r="D263" t="str">
            <v>6.1.2.2. Outros profissionais de saúde</v>
          </cell>
          <cell r="N263">
            <v>6176.79</v>
          </cell>
        </row>
        <row r="264">
          <cell r="D264" t="str">
            <v>6.1.2.2. Outros profissionais de saúde</v>
          </cell>
          <cell r="N264">
            <v>353.41</v>
          </cell>
        </row>
        <row r="265">
          <cell r="D265" t="str">
            <v>6.1.2.2. Outros profissionais de saúde</v>
          </cell>
          <cell r="N265">
            <v>1997.65</v>
          </cell>
        </row>
        <row r="266">
          <cell r="D266" t="str">
            <v>6.1.2.2. Outros profissionais de saúde</v>
          </cell>
          <cell r="N266">
            <v>733.67</v>
          </cell>
        </row>
        <row r="267">
          <cell r="D267" t="str">
            <v>6.1.2.2. Outros profissionais de saúde</v>
          </cell>
          <cell r="N267">
            <v>1443.28</v>
          </cell>
        </row>
        <row r="268">
          <cell r="D268" t="str">
            <v>6.1.2.2. Outros profissionais de saúde</v>
          </cell>
          <cell r="N268">
            <v>1530</v>
          </cell>
        </row>
        <row r="269">
          <cell r="D269" t="str">
            <v>6.1.2.2. Outros profissionais de saúde</v>
          </cell>
          <cell r="N269">
            <v>3395.78</v>
          </cell>
        </row>
        <row r="270">
          <cell r="D270" t="str">
            <v>6.1.2.2. Outros profissionais de saúde</v>
          </cell>
          <cell r="N270">
            <v>127.97</v>
          </cell>
        </row>
        <row r="271">
          <cell r="D271" t="str">
            <v>6.1.2.2. Outros profissionais de saúde</v>
          </cell>
          <cell r="N271">
            <v>127.99</v>
          </cell>
        </row>
        <row r="272">
          <cell r="D272" t="str">
            <v>6.1.2.2. Outros profissionais de saúde</v>
          </cell>
          <cell r="N272">
            <v>3762.84</v>
          </cell>
        </row>
        <row r="273">
          <cell r="D273" t="str">
            <v>6.1.2.2. Outros profissionais de saúde</v>
          </cell>
          <cell r="N273">
            <v>154.88999999999999</v>
          </cell>
        </row>
        <row r="274">
          <cell r="D274" t="str">
            <v>6.1.2.2. Outros profissionais de saúde</v>
          </cell>
          <cell r="N274">
            <v>4983.41</v>
          </cell>
        </row>
        <row r="275">
          <cell r="D275" t="str">
            <v>6.1.2.2. Outros profissionais de saúde</v>
          </cell>
          <cell r="N275">
            <v>2432.86</v>
          </cell>
        </row>
        <row r="276">
          <cell r="D276" t="str">
            <v>6.1.2.2. Outros profissionais de saúde</v>
          </cell>
          <cell r="N276">
            <v>416.49</v>
          </cell>
        </row>
        <row r="277">
          <cell r="D277" t="str">
            <v>6.1.2.2. Outros profissionais de saúde</v>
          </cell>
          <cell r="N277">
            <v>1013.28</v>
          </cell>
        </row>
        <row r="278">
          <cell r="D278" t="str">
            <v>6.1.2.2. Outros profissionais de saúde</v>
          </cell>
          <cell r="N278">
            <v>302.93</v>
          </cell>
        </row>
        <row r="279">
          <cell r="D279" t="str">
            <v>6.1.2.2. Outros profissionais de saúde</v>
          </cell>
          <cell r="N279">
            <v>154.88999999999999</v>
          </cell>
        </row>
        <row r="280">
          <cell r="D280" t="str">
            <v>6.1.2.2. Outros profissionais de saúde</v>
          </cell>
          <cell r="N280">
            <v>418.25</v>
          </cell>
        </row>
        <row r="281">
          <cell r="D281" t="str">
            <v>6.1.2.2. Outros profissionais de saúde</v>
          </cell>
          <cell r="N281">
            <v>5135.12</v>
          </cell>
        </row>
        <row r="282">
          <cell r="D282" t="str">
            <v>6.1.2.2. Outros profissionais de saúde</v>
          </cell>
          <cell r="N282">
            <v>6210.28</v>
          </cell>
        </row>
        <row r="283">
          <cell r="D283" t="str">
            <v>6.1.2.2. Outros profissionais de saúde</v>
          </cell>
          <cell r="N283">
            <v>896.11</v>
          </cell>
        </row>
        <row r="284">
          <cell r="D284" t="str">
            <v>6.1.2.2. Outros profissionais de saúde</v>
          </cell>
          <cell r="N284">
            <v>6364.81</v>
          </cell>
        </row>
        <row r="285">
          <cell r="D285" t="str">
            <v>6.1.2.2. Outros profissionais de saúde</v>
          </cell>
          <cell r="N285">
            <v>2903.64</v>
          </cell>
        </row>
        <row r="286">
          <cell r="D286" t="str">
            <v>6.1.2.2. Outros profissionais de saúde</v>
          </cell>
          <cell r="N286">
            <v>418.25</v>
          </cell>
        </row>
        <row r="287">
          <cell r="D287" t="str">
            <v>6.1.2.2. Outros profissionais de saúde</v>
          </cell>
          <cell r="N287">
            <v>234.56</v>
          </cell>
        </row>
        <row r="288">
          <cell r="D288" t="str">
            <v>6.1.2.2. Outros profissionais de saúde</v>
          </cell>
          <cell r="N288">
            <v>404</v>
          </cell>
        </row>
        <row r="289">
          <cell r="D289" t="str">
            <v>6.1.2.2. Outros profissionais de saúde</v>
          </cell>
          <cell r="N289">
            <v>9674.33</v>
          </cell>
        </row>
        <row r="290">
          <cell r="D290" t="str">
            <v>6.1.2.2. Outros profissionais de saúde</v>
          </cell>
          <cell r="N290">
            <v>896.11</v>
          </cell>
        </row>
        <row r="291">
          <cell r="D291" t="str">
            <v>6.1.2.2. Outros profissionais de saúde</v>
          </cell>
          <cell r="N291">
            <v>418.25</v>
          </cell>
        </row>
        <row r="292">
          <cell r="D292" t="str">
            <v>6.1.2.2. Outros profissionais de saúde</v>
          </cell>
          <cell r="N292">
            <v>482</v>
          </cell>
        </row>
        <row r="293">
          <cell r="D293" t="str">
            <v>6.1.2.2. Outros profissionais de saúde</v>
          </cell>
          <cell r="N293">
            <v>1997.65</v>
          </cell>
        </row>
        <row r="294">
          <cell r="D294" t="str">
            <v>6.1.2.2. Outros profissionais de saúde</v>
          </cell>
          <cell r="N294">
            <v>2250</v>
          </cell>
        </row>
        <row r="295">
          <cell r="D295" t="str">
            <v>6.1.2.2. Outros profissionais de saúde</v>
          </cell>
          <cell r="N295">
            <v>1022.28</v>
          </cell>
        </row>
        <row r="296">
          <cell r="D296" t="str">
            <v>6.1.2.2. Outros profissionais de saúde</v>
          </cell>
          <cell r="N296">
            <v>2600.85</v>
          </cell>
        </row>
        <row r="297">
          <cell r="D297" t="str">
            <v>6.1.2.2. Outros profissionais de saúde</v>
          </cell>
          <cell r="N297">
            <v>2178</v>
          </cell>
        </row>
        <row r="298">
          <cell r="D298" t="str">
            <v>6.1.2.2. Outros profissionais de saúde</v>
          </cell>
          <cell r="N298">
            <v>1999.67</v>
          </cell>
        </row>
        <row r="299">
          <cell r="D299" t="str">
            <v>6.1.2.2. Outros profissionais de saúde</v>
          </cell>
          <cell r="N299">
            <v>1448</v>
          </cell>
        </row>
        <row r="300">
          <cell r="D300" t="str">
            <v>6.1.2.2. Outros profissionais de saúde</v>
          </cell>
          <cell r="N300">
            <v>2427.67</v>
          </cell>
        </row>
        <row r="301">
          <cell r="D301" t="str">
            <v>6.1.2.2. Outros profissionais de saúde</v>
          </cell>
          <cell r="N301">
            <v>1712.45</v>
          </cell>
        </row>
        <row r="302">
          <cell r="D302" t="str">
            <v>6.1.2.2. Outros profissionais de saúde</v>
          </cell>
          <cell r="N302">
            <v>37.96</v>
          </cell>
        </row>
        <row r="303">
          <cell r="D303" t="str">
            <v>6.1.2.2. Outros profissionais de saúde</v>
          </cell>
          <cell r="N303">
            <v>2357.5500000000002</v>
          </cell>
        </row>
        <row r="304">
          <cell r="D304" t="str">
            <v>6.1.2.2. Outros profissionais de saúde</v>
          </cell>
          <cell r="N304">
            <v>5348.02</v>
          </cell>
        </row>
        <row r="305">
          <cell r="D305" t="str">
            <v>6.3.1.1.1. Lavanderia</v>
          </cell>
          <cell r="N305">
            <v>29191.200000000001</v>
          </cell>
        </row>
        <row r="306">
          <cell r="D306" t="str">
            <v>6.3.1.2. Coleta de Lixo Hospitalar</v>
          </cell>
          <cell r="N306">
            <v>5256.84</v>
          </cell>
        </row>
        <row r="307">
          <cell r="D307" t="str">
            <v>6.3.1.2. Coleta de Lixo Hospitalar</v>
          </cell>
          <cell r="N307">
            <v>37915</v>
          </cell>
        </row>
        <row r="308">
          <cell r="D308" t="str">
            <v>6.3.1.5. Consultorias e Treinamentos</v>
          </cell>
          <cell r="N308">
            <v>6200</v>
          </cell>
        </row>
        <row r="309">
          <cell r="D309" t="str">
            <v>6.3.1.6. Serviços Técnicos Profissionais</v>
          </cell>
          <cell r="N309">
            <v>1500</v>
          </cell>
        </row>
        <row r="310">
          <cell r="D310" t="str">
            <v>6.3.1.6. Serviços Técnicos Profissionais</v>
          </cell>
          <cell r="N310">
            <v>1600</v>
          </cell>
        </row>
        <row r="311">
          <cell r="D311" t="str">
            <v>6.3.1.7. Dedetização</v>
          </cell>
          <cell r="N311">
            <v>1350</v>
          </cell>
        </row>
        <row r="312">
          <cell r="D312" t="str">
            <v>6.3.1.8. Limpeza</v>
          </cell>
          <cell r="N312">
            <v>192231.59</v>
          </cell>
        </row>
        <row r="313">
          <cell r="D313" t="str">
            <v>6.3.1.8. Limpeza</v>
          </cell>
          <cell r="N313">
            <v>183509.41</v>
          </cell>
        </row>
        <row r="314">
          <cell r="D314" t="str">
            <v>6.3.1.9. Outras Pessoas Jurídicas</v>
          </cell>
          <cell r="N314">
            <v>20878.66</v>
          </cell>
        </row>
        <row r="315">
          <cell r="D315" t="str">
            <v>6.3.1.9. Outras Pessoas Jurídicas</v>
          </cell>
          <cell r="N315">
            <v>852</v>
          </cell>
        </row>
        <row r="316">
          <cell r="D316" t="str">
            <v>6.3.1.6. Serviços Técnicos Profissionais</v>
          </cell>
          <cell r="N316">
            <v>5000</v>
          </cell>
        </row>
        <row r="317">
          <cell r="D317" t="str">
            <v>6.3.2.1. Técnico Profissional (Nível Superior)</v>
          </cell>
          <cell r="N317">
            <v>5360</v>
          </cell>
        </row>
        <row r="318">
          <cell r="D318" t="str">
            <v>6.1.2.2. Outros profissionais de saúde</v>
          </cell>
          <cell r="N318">
            <v>3229.34</v>
          </cell>
        </row>
        <row r="319">
          <cell r="D319" t="str">
            <v>6.3.2.1. Técnico Profissional (Nível Superior)</v>
          </cell>
          <cell r="N319">
            <v>5400</v>
          </cell>
        </row>
        <row r="320">
          <cell r="D320" t="str">
            <v>6.1.2.2. Outros profissionais de saúde</v>
          </cell>
          <cell r="N320">
            <v>4913.43</v>
          </cell>
        </row>
        <row r="321">
          <cell r="D321" t="str">
            <v>6.3.2.2. Apoio Administrativo, Técnico e Operacional</v>
          </cell>
          <cell r="N321">
            <v>2261.35</v>
          </cell>
        </row>
        <row r="322">
          <cell r="D322" t="str">
            <v>6.3.2.2. Apoio Administrativo, Técnico e Operacional</v>
          </cell>
          <cell r="N322">
            <v>1287.57</v>
          </cell>
        </row>
        <row r="323">
          <cell r="D323" t="str">
            <v>6.3.2.2. Apoio Administrativo, Técnico e Operacional</v>
          </cell>
          <cell r="N323">
            <v>303.73</v>
          </cell>
        </row>
        <row r="324">
          <cell r="D324" t="str">
            <v>6.3.2.2. Apoio Administrativo, Técnico e Operacional</v>
          </cell>
          <cell r="N324">
            <v>1075</v>
          </cell>
        </row>
        <row r="325">
          <cell r="D325" t="str">
            <v>6.3.2.2. Apoio Administrativo, Técnico e Operacional</v>
          </cell>
          <cell r="N325">
            <v>2026.66</v>
          </cell>
        </row>
        <row r="326">
          <cell r="D326" t="str">
            <v>6.3.2.2. Apoio Administrativo, Técnico e Operacional</v>
          </cell>
          <cell r="N326">
            <v>600</v>
          </cell>
        </row>
        <row r="327">
          <cell r="D327" t="str">
            <v>6.3.2.2. Apoio Administrativo, Técnico e Operacional</v>
          </cell>
          <cell r="N327">
            <v>1893.81</v>
          </cell>
        </row>
        <row r="328">
          <cell r="D328" t="str">
            <v>6.3.2.2. Apoio Administrativo, Técnico e Operacional</v>
          </cell>
          <cell r="N328">
            <v>1926.46</v>
          </cell>
        </row>
        <row r="329">
          <cell r="D329" t="str">
            <v>6.3.2.2. Apoio Administrativo, Técnico e Operacional</v>
          </cell>
          <cell r="N329">
            <v>1173.33</v>
          </cell>
        </row>
        <row r="330">
          <cell r="D330" t="str">
            <v>6.3.2.2. Apoio Administrativo, Técnico e Operacional</v>
          </cell>
          <cell r="N330">
            <v>1614.59</v>
          </cell>
        </row>
        <row r="331">
          <cell r="D331" t="str">
            <v>6.3.2.2. Apoio Administrativo, Técnico e Operacional</v>
          </cell>
          <cell r="N331">
            <v>3271.28</v>
          </cell>
        </row>
        <row r="332">
          <cell r="D332" t="str">
            <v>6.3.2.2. Apoio Administrativo, Técnico e Operacional</v>
          </cell>
          <cell r="N332">
            <v>1066.6600000000001</v>
          </cell>
        </row>
        <row r="333">
          <cell r="D333" t="str">
            <v>6.3.2.2. Apoio Administrativo, Técnico e Operacional</v>
          </cell>
          <cell r="N333">
            <v>3266.71</v>
          </cell>
        </row>
        <row r="334">
          <cell r="D334" t="str">
            <v>6.3.2.2. Apoio Administrativo, Técnico e Operacional</v>
          </cell>
          <cell r="N334">
            <v>3054</v>
          </cell>
        </row>
        <row r="335">
          <cell r="D335" t="str">
            <v>6.3.2.2. Apoio Administrativo, Técnico e Operacional</v>
          </cell>
          <cell r="N335">
            <v>3609.82</v>
          </cell>
        </row>
        <row r="336">
          <cell r="D336" t="str">
            <v>6.3.2.2. Apoio Administrativo, Técnico e Operacional</v>
          </cell>
          <cell r="N336">
            <v>691.97</v>
          </cell>
        </row>
        <row r="337">
          <cell r="D337" t="str">
            <v>6.3.2.2. Apoio Administrativo, Técnico e Operacional</v>
          </cell>
          <cell r="N337">
            <v>1235.68</v>
          </cell>
        </row>
        <row r="338">
          <cell r="D338" t="str">
            <v>6.3.2.2. Apoio Administrativo, Técnico e Operacional</v>
          </cell>
          <cell r="N338">
            <v>795.04</v>
          </cell>
        </row>
        <row r="339">
          <cell r="D339" t="str">
            <v>9.2 MÓVEIS E UTENSÍLIOS</v>
          </cell>
          <cell r="N339">
            <v>1447.5</v>
          </cell>
        </row>
        <row r="340">
          <cell r="D340" t="str">
            <v>9.2 MÓVEIS E UTENSÍLIOS</v>
          </cell>
          <cell r="N340">
            <v>4420</v>
          </cell>
        </row>
        <row r="341">
          <cell r="D341" t="str">
            <v>9.2 MÓVEIS E UTENSÍLIOS</v>
          </cell>
          <cell r="N341">
            <v>522</v>
          </cell>
        </row>
        <row r="342">
          <cell r="D342" t="str">
            <v>9.2 MÓVEIS E UTENSÍLIOS</v>
          </cell>
          <cell r="N342">
            <v>7500</v>
          </cell>
        </row>
        <row r="343">
          <cell r="D343" t="str">
            <v>9.2 MÓVEIS E UTENSÍLIOS</v>
          </cell>
          <cell r="N343">
            <v>9400</v>
          </cell>
        </row>
        <row r="344">
          <cell r="D344" t="str">
            <v>5.2. Água</v>
          </cell>
          <cell r="N344">
            <v>3200</v>
          </cell>
        </row>
        <row r="345">
          <cell r="D345" t="str">
            <v>5.2. Água</v>
          </cell>
          <cell r="N345">
            <v>12619.88</v>
          </cell>
        </row>
        <row r="346">
          <cell r="D346" t="str">
            <v>5.7.2. Outras Despesas Gerais (Pessoa Juridica)</v>
          </cell>
          <cell r="N346">
            <v>229.27</v>
          </cell>
        </row>
        <row r="347">
          <cell r="D347" t="str">
            <v>11. Despesa(s) de Competência(s) Anterior(es)</v>
          </cell>
          <cell r="N347">
            <v>1738.75</v>
          </cell>
        </row>
        <row r="348">
          <cell r="D348" t="str">
            <v>11. Despesa(s) de Competência(s) Anterior(es)</v>
          </cell>
          <cell r="N348">
            <v>3825.09</v>
          </cell>
        </row>
        <row r="349">
          <cell r="D349" t="str">
            <v>11. Despesa(s) de Competência(s) Anterior(es)</v>
          </cell>
          <cell r="N349">
            <v>18294.03</v>
          </cell>
        </row>
        <row r="350">
          <cell r="D350" t="str">
            <v>11. Despesa(s) de Competência(s) Anterior(es)</v>
          </cell>
          <cell r="N350">
            <v>22189.8</v>
          </cell>
        </row>
        <row r="351">
          <cell r="D351" t="str">
            <v>11. Despesa(s) de Competência(s) Anterior(es)</v>
          </cell>
          <cell r="N351">
            <v>23615.3</v>
          </cell>
        </row>
        <row r="352">
          <cell r="D352" t="str">
            <v>11. Despesa(s) de Competência(s) Anterior(es)</v>
          </cell>
          <cell r="N352">
            <v>1000</v>
          </cell>
        </row>
      </sheetData>
      <sheetData sheetId="12"/>
      <sheetData sheetId="13"/>
      <sheetData sheetId="14"/>
      <sheetData sheetId="15"/>
      <sheetData sheetId="16"/>
      <sheetData sheetId="17"/>
      <sheetData sheetId="18">
        <row r="2">
          <cell r="N2">
            <v>1365594.8900000006</v>
          </cell>
        </row>
        <row r="4">
          <cell r="R4">
            <v>0</v>
          </cell>
        </row>
        <row r="8">
          <cell r="R8">
            <v>0</v>
          </cell>
        </row>
      </sheetData>
      <sheetData sheetId="19"/>
    </sheetDataSet>
  </externalBook>
</externalLink>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4BA964-A59A-4537-83F4-28FF7FADB6EE}">
  <dimension ref="A1:IV308"/>
  <sheetViews>
    <sheetView showGridLines="0" tabSelected="1" topLeftCell="C1" zoomScale="85" zoomScaleNormal="85" workbookViewId="0">
      <selection activeCell="H1" sqref="H1:XFD308"/>
    </sheetView>
  </sheetViews>
  <sheetFormatPr defaultColWidth="17" defaultRowHeight="12.75" zeroHeight="1" x14ac:dyDescent="0.2"/>
  <cols>
    <col min="1" max="1" width="74.140625" hidden="1" customWidth="1"/>
    <col min="2" max="2" width="4.7109375" style="6" hidden="1" customWidth="1"/>
    <col min="3" max="3" width="15.140625" style="5" customWidth="1"/>
    <col min="4" max="4" width="38.28515625" style="4" customWidth="1"/>
    <col min="5" max="5" width="50.140625" style="4" customWidth="1"/>
    <col min="6" max="6" width="19.140625" style="3" customWidth="1"/>
    <col min="7" max="7" width="24" style="3" bestFit="1" customWidth="1"/>
    <col min="8" max="8" width="51.85546875" style="2" bestFit="1" customWidth="1"/>
    <col min="9" max="16384" width="17" style="1"/>
  </cols>
  <sheetData>
    <row r="1" spans="3:12" ht="15.75" customHeight="1" x14ac:dyDescent="0.2">
      <c r="C1" s="166"/>
      <c r="D1" s="244" t="s">
        <v>386</v>
      </c>
      <c r="E1" s="243"/>
      <c r="F1" s="122" t="s">
        <v>385</v>
      </c>
      <c r="G1" s="122"/>
    </row>
    <row r="2" spans="3:12" ht="15.75" customHeight="1" x14ac:dyDescent="0.2">
      <c r="C2" s="166"/>
      <c r="D2" s="242" t="s">
        <v>384</v>
      </c>
      <c r="E2" s="241"/>
      <c r="F2" s="120" t="s">
        <v>383</v>
      </c>
      <c r="G2" s="120" t="s">
        <v>382</v>
      </c>
    </row>
    <row r="3" spans="3:12" ht="15.75" customHeight="1" x14ac:dyDescent="0.2">
      <c r="C3" s="166"/>
      <c r="D3" s="242" t="s">
        <v>381</v>
      </c>
      <c r="E3" s="241"/>
      <c r="F3" s="120"/>
      <c r="G3" s="120"/>
    </row>
    <row r="4" spans="3:12" ht="15.75" customHeight="1" x14ac:dyDescent="0.2">
      <c r="C4" s="166"/>
      <c r="D4" s="242" t="s">
        <v>380</v>
      </c>
      <c r="E4" s="241"/>
      <c r="F4" s="240" t="s">
        <v>379</v>
      </c>
      <c r="G4" s="237">
        <v>1</v>
      </c>
      <c r="I4" s="236"/>
      <c r="J4" s="236"/>
    </row>
    <row r="5" spans="3:12" ht="15.75" customHeight="1" x14ac:dyDescent="0.2">
      <c r="C5" s="164"/>
      <c r="D5" s="239" t="s">
        <v>68</v>
      </c>
      <c r="E5" s="238"/>
      <c r="F5" s="165"/>
      <c r="G5" s="237"/>
      <c r="I5" s="236"/>
      <c r="J5" s="236"/>
    </row>
    <row r="6" spans="3:12" ht="18.75" x14ac:dyDescent="0.2">
      <c r="C6" s="110" t="s">
        <v>378</v>
      </c>
      <c r="D6" s="110"/>
      <c r="E6" s="235" t="s">
        <v>66</v>
      </c>
      <c r="F6" s="234" t="s">
        <v>377</v>
      </c>
      <c r="G6" s="233" t="s">
        <v>0</v>
      </c>
      <c r="I6" s="135"/>
      <c r="J6" s="135"/>
      <c r="K6" s="135"/>
    </row>
    <row r="7" spans="3:12" ht="20.100000000000001" customHeight="1" x14ac:dyDescent="0.2">
      <c r="C7" s="232" t="s">
        <v>376</v>
      </c>
      <c r="D7" s="232"/>
      <c r="E7" s="231" t="s">
        <v>375</v>
      </c>
      <c r="F7" s="230" t="s">
        <v>374</v>
      </c>
      <c r="G7" s="229">
        <v>10894988000800</v>
      </c>
      <c r="I7" s="135"/>
      <c r="J7" s="135"/>
      <c r="K7" s="135"/>
    </row>
    <row r="8" spans="3:12" ht="20.100000000000001" customHeight="1" x14ac:dyDescent="0.2">
      <c r="C8" s="228" t="s">
        <v>373</v>
      </c>
      <c r="D8" s="227"/>
      <c r="E8" s="226"/>
      <c r="F8" s="225" t="s">
        <v>372</v>
      </c>
      <c r="G8" s="224"/>
      <c r="I8" s="135"/>
      <c r="J8" s="135"/>
      <c r="K8" s="135"/>
    </row>
    <row r="9" spans="3:12" ht="20.25" customHeight="1" x14ac:dyDescent="0.2">
      <c r="C9" s="223" t="s">
        <v>11</v>
      </c>
      <c r="D9" s="223"/>
      <c r="E9" s="222"/>
      <c r="F9" s="221" t="s">
        <v>371</v>
      </c>
      <c r="G9" s="220" t="str">
        <f>IFERROR(VLOOKUP(C7,'[1]DADOS (OCULTAR)'!P3:S39,4,0),"")</f>
        <v/>
      </c>
      <c r="H9" s="136"/>
      <c r="I9" s="135"/>
      <c r="J9" s="135"/>
      <c r="K9" s="135"/>
    </row>
    <row r="10" spans="3:12" ht="25.5" customHeight="1" x14ac:dyDescent="0.2">
      <c r="C10" s="153" t="s">
        <v>370</v>
      </c>
      <c r="D10" s="153"/>
      <c r="E10" s="153"/>
      <c r="F10" s="219" t="s">
        <v>10</v>
      </c>
      <c r="G10" s="218"/>
      <c r="H10" s="136"/>
      <c r="I10" s="135"/>
      <c r="J10" s="135"/>
      <c r="K10" s="135"/>
    </row>
    <row r="11" spans="3:12" ht="18" customHeight="1" x14ac:dyDescent="0.2">
      <c r="C11" s="154" t="s">
        <v>369</v>
      </c>
      <c r="D11" s="154"/>
      <c r="E11" s="154"/>
      <c r="F11" s="67">
        <v>0</v>
      </c>
      <c r="G11" s="67"/>
      <c r="H11" s="136"/>
      <c r="I11" s="135"/>
      <c r="J11" s="137"/>
      <c r="K11" s="137"/>
      <c r="L11" s="7"/>
    </row>
    <row r="12" spans="3:12" ht="18" customHeight="1" x14ac:dyDescent="0.2">
      <c r="C12" s="154" t="s">
        <v>368</v>
      </c>
      <c r="D12" s="154"/>
      <c r="E12" s="154"/>
      <c r="F12" s="67">
        <v>0</v>
      </c>
      <c r="G12" s="67"/>
      <c r="H12" s="136"/>
      <c r="I12" s="135"/>
      <c r="J12" s="137"/>
      <c r="K12" s="137"/>
      <c r="L12" s="7"/>
    </row>
    <row r="13" spans="3:12" ht="18" customHeight="1" x14ac:dyDescent="0.2">
      <c r="C13" s="154" t="s">
        <v>367</v>
      </c>
      <c r="D13" s="154"/>
      <c r="E13" s="154"/>
      <c r="F13" s="67">
        <v>0</v>
      </c>
      <c r="G13" s="67"/>
      <c r="H13" s="136"/>
      <c r="I13" s="135"/>
      <c r="J13" s="137"/>
      <c r="K13" s="137"/>
    </row>
    <row r="14" spans="3:12" ht="18" customHeight="1" x14ac:dyDescent="0.2">
      <c r="C14" s="154" t="s">
        <v>366</v>
      </c>
      <c r="D14" s="154"/>
      <c r="E14" s="154"/>
      <c r="F14" s="67">
        <v>0</v>
      </c>
      <c r="G14" s="67"/>
      <c r="H14" s="136"/>
      <c r="I14" s="135"/>
      <c r="J14" s="137"/>
      <c r="K14" s="137"/>
    </row>
    <row r="15" spans="3:12" ht="18" customHeight="1" x14ac:dyDescent="0.2">
      <c r="C15" s="154" t="s">
        <v>365</v>
      </c>
      <c r="D15" s="154"/>
      <c r="E15" s="154"/>
      <c r="F15" s="67">
        <v>0</v>
      </c>
      <c r="G15" s="67"/>
      <c r="H15" s="136"/>
      <c r="I15" s="135"/>
      <c r="J15" s="137"/>
      <c r="K15" s="137"/>
    </row>
    <row r="16" spans="3:12" ht="18" customHeight="1" x14ac:dyDescent="0.2">
      <c r="C16" s="217" t="s">
        <v>364</v>
      </c>
      <c r="D16" s="217"/>
      <c r="E16" s="217"/>
      <c r="F16" s="67">
        <v>0</v>
      </c>
      <c r="G16" s="67"/>
      <c r="H16" s="136"/>
      <c r="I16" s="135"/>
      <c r="J16" s="137"/>
      <c r="K16" s="137"/>
    </row>
    <row r="17" spans="1:11" ht="18" customHeight="1" x14ac:dyDescent="0.2">
      <c r="C17" s="153" t="s">
        <v>363</v>
      </c>
      <c r="D17" s="153"/>
      <c r="E17" s="153"/>
      <c r="F17" s="180">
        <f>SUM(F11:G15)-F16</f>
        <v>0</v>
      </c>
      <c r="G17" s="179"/>
      <c r="H17" s="136"/>
      <c r="I17" s="135"/>
      <c r="J17" s="137"/>
      <c r="K17" s="137"/>
    </row>
    <row r="18" spans="1:11" ht="18" customHeight="1" x14ac:dyDescent="0.2">
      <c r="C18" s="154" t="s">
        <v>362</v>
      </c>
      <c r="D18" s="154"/>
      <c r="E18" s="154"/>
      <c r="F18" s="182">
        <v>5092.9399999999996</v>
      </c>
      <c r="G18" s="181"/>
      <c r="H18" s="136"/>
      <c r="I18" s="135"/>
      <c r="J18" s="137"/>
      <c r="K18" s="137"/>
    </row>
    <row r="19" spans="1:11" ht="18" customHeight="1" x14ac:dyDescent="0.2">
      <c r="C19" s="148" t="s">
        <v>361</v>
      </c>
      <c r="D19" s="148"/>
      <c r="E19" s="148"/>
      <c r="F19" s="188"/>
      <c r="G19" s="187"/>
      <c r="H19" s="136"/>
      <c r="I19" s="135"/>
      <c r="J19" s="137"/>
      <c r="K19" s="137"/>
    </row>
    <row r="20" spans="1:11" ht="18" customHeight="1" x14ac:dyDescent="0.2">
      <c r="C20" s="154" t="s">
        <v>360</v>
      </c>
      <c r="D20" s="154"/>
      <c r="E20" s="154"/>
      <c r="F20" s="182"/>
      <c r="G20" s="181"/>
      <c r="H20" s="136"/>
      <c r="I20" s="135"/>
      <c r="J20" s="137"/>
      <c r="K20" s="137"/>
    </row>
    <row r="21" spans="1:11" ht="18" customHeight="1" x14ac:dyDescent="0.2">
      <c r="C21" s="154" t="s">
        <v>359</v>
      </c>
      <c r="D21" s="154"/>
      <c r="E21" s="154"/>
      <c r="F21" s="182"/>
      <c r="G21" s="181"/>
      <c r="H21" s="136"/>
      <c r="I21" s="135"/>
      <c r="J21" s="137"/>
      <c r="K21" s="137"/>
    </row>
    <row r="22" spans="1:11" ht="18" customHeight="1" x14ac:dyDescent="0.2">
      <c r="C22" s="154" t="s">
        <v>358</v>
      </c>
      <c r="D22" s="154"/>
      <c r="E22" s="154"/>
      <c r="F22" s="182"/>
      <c r="G22" s="181"/>
      <c r="H22" s="136"/>
      <c r="I22" s="135"/>
      <c r="J22" s="137"/>
      <c r="K22" s="137"/>
    </row>
    <row r="23" spans="1:11" ht="18" customHeight="1" x14ac:dyDescent="0.2">
      <c r="C23" s="154" t="s">
        <v>357</v>
      </c>
      <c r="D23" s="154"/>
      <c r="E23" s="154"/>
      <c r="F23" s="182"/>
      <c r="G23" s="181"/>
      <c r="H23" s="136"/>
      <c r="I23" s="135"/>
      <c r="J23" s="137"/>
      <c r="K23" s="137"/>
    </row>
    <row r="24" spans="1:11" ht="18" customHeight="1" x14ac:dyDescent="0.2">
      <c r="C24" s="216" t="s">
        <v>356</v>
      </c>
      <c r="D24" s="216"/>
      <c r="E24" s="216"/>
      <c r="F24" s="215">
        <f>SUM(F18:G23)</f>
        <v>5092.9399999999996</v>
      </c>
      <c r="G24" s="214"/>
      <c r="H24" s="136"/>
      <c r="I24" s="135"/>
      <c r="J24" s="137"/>
      <c r="K24" s="137"/>
    </row>
    <row r="25" spans="1:11" ht="18" customHeight="1" x14ac:dyDescent="0.2">
      <c r="C25" s="153" t="s">
        <v>355</v>
      </c>
      <c r="D25" s="153"/>
      <c r="E25" s="153"/>
      <c r="F25" s="180">
        <f>F24+F17</f>
        <v>5092.9399999999996</v>
      </c>
      <c r="G25" s="179"/>
      <c r="H25" s="136"/>
      <c r="I25" s="135"/>
      <c r="J25" s="137"/>
      <c r="K25" s="137"/>
    </row>
    <row r="26" spans="1:11" ht="6" customHeight="1" x14ac:dyDescent="0.2">
      <c r="C26" s="213"/>
      <c r="D26" s="213"/>
      <c r="E26" s="213"/>
      <c r="F26" s="212"/>
      <c r="G26" s="211"/>
      <c r="H26" s="136"/>
      <c r="I26" s="135"/>
      <c r="J26" s="137"/>
      <c r="K26" s="137"/>
    </row>
    <row r="27" spans="1:11" ht="27" customHeight="1" x14ac:dyDescent="0.2">
      <c r="C27" s="153" t="s">
        <v>354</v>
      </c>
      <c r="D27" s="153"/>
      <c r="E27" s="153"/>
      <c r="F27" s="180" t="s">
        <v>10</v>
      </c>
      <c r="G27" s="179"/>
      <c r="H27" s="136"/>
      <c r="I27" s="135"/>
      <c r="J27" s="137"/>
      <c r="K27" s="137"/>
    </row>
    <row r="28" spans="1:11" ht="18" customHeight="1" x14ac:dyDescent="0.2">
      <c r="C28" s="210" t="s">
        <v>353</v>
      </c>
      <c r="D28" s="210"/>
      <c r="E28" s="210"/>
      <c r="F28" s="209">
        <f>F29+SUM(F35:F38)</f>
        <v>1336219.0527999983</v>
      </c>
      <c r="G28" s="208"/>
      <c r="H28" s="34"/>
      <c r="I28" s="197"/>
      <c r="J28" s="137"/>
      <c r="K28" s="137"/>
    </row>
    <row r="29" spans="1:11" ht="18" customHeight="1" x14ac:dyDescent="0.2">
      <c r="A29" s="201"/>
      <c r="C29" s="207" t="s">
        <v>352</v>
      </c>
      <c r="D29" s="207"/>
      <c r="E29" s="207"/>
      <c r="F29" s="206">
        <f>F30+F33+F34</f>
        <v>1200317.3199999984</v>
      </c>
      <c r="G29" s="205"/>
      <c r="H29" s="34"/>
      <c r="I29" s="197"/>
      <c r="J29" s="137"/>
      <c r="K29" s="137"/>
    </row>
    <row r="30" spans="1:11" ht="18" customHeight="1" x14ac:dyDescent="0.2">
      <c r="C30" s="204" t="s">
        <v>351</v>
      </c>
      <c r="D30" s="204"/>
      <c r="E30" s="204"/>
      <c r="F30" s="203">
        <f>F31+F32</f>
        <v>1027758.4799999986</v>
      </c>
      <c r="G30" s="202"/>
      <c r="H30" s="34"/>
      <c r="I30" s="197"/>
      <c r="J30" s="137"/>
      <c r="K30" s="137"/>
    </row>
    <row r="31" spans="1:11" ht="18" customHeight="1" x14ac:dyDescent="0.2">
      <c r="A31" s="201" t="s">
        <v>350</v>
      </c>
      <c r="B31" s="6" t="s">
        <v>343</v>
      </c>
      <c r="C31" s="154" t="s">
        <v>349</v>
      </c>
      <c r="D31" s="154"/>
      <c r="E31" s="154"/>
      <c r="F31" s="175">
        <f>'[1]TCE - ANEXO II - Preencher'!X1</f>
        <v>197351.38999999996</v>
      </c>
      <c r="G31" s="80"/>
      <c r="H31" s="34"/>
      <c r="I31" s="197"/>
      <c r="J31" s="137"/>
      <c r="K31" s="137"/>
    </row>
    <row r="32" spans="1:11" ht="18" customHeight="1" x14ac:dyDescent="0.2">
      <c r="A32" s="201" t="s">
        <v>348</v>
      </c>
      <c r="B32" s="6" t="s">
        <v>343</v>
      </c>
      <c r="C32" s="154" t="s">
        <v>347</v>
      </c>
      <c r="D32" s="154"/>
      <c r="E32" s="154"/>
      <c r="F32" s="175">
        <f>'[1]TCE - ANEXO II - Preencher'!X2</f>
        <v>830407.08999999857</v>
      </c>
      <c r="G32" s="80"/>
      <c r="H32" s="34"/>
      <c r="I32" s="197"/>
      <c r="J32" s="137"/>
      <c r="K32" s="137"/>
    </row>
    <row r="33" spans="1:14" ht="18" customHeight="1" x14ac:dyDescent="0.2">
      <c r="A33" s="201" t="s">
        <v>346</v>
      </c>
      <c r="B33" s="6" t="s">
        <v>343</v>
      </c>
      <c r="C33" s="154" t="s">
        <v>345</v>
      </c>
      <c r="D33" s="154"/>
      <c r="E33" s="154"/>
      <c r="F33" s="175">
        <f>'[1]TCE - ANEXO II - Preencher'!X4</f>
        <v>0</v>
      </c>
      <c r="G33" s="80"/>
      <c r="H33" s="34"/>
      <c r="I33" s="197"/>
      <c r="J33" s="137"/>
      <c r="K33" s="137"/>
    </row>
    <row r="34" spans="1:14" ht="18" customHeight="1" x14ac:dyDescent="0.2">
      <c r="A34" s="201" t="s">
        <v>344</v>
      </c>
      <c r="B34" s="6" t="s">
        <v>343</v>
      </c>
      <c r="C34" s="154" t="s">
        <v>342</v>
      </c>
      <c r="D34" s="154"/>
      <c r="E34" s="154"/>
      <c r="F34" s="175">
        <f>'[1]TCE - ANEXO II - Preencher'!X3</f>
        <v>172558.83999999991</v>
      </c>
      <c r="G34" s="80"/>
      <c r="H34" s="34"/>
      <c r="I34" s="197"/>
      <c r="J34" s="137"/>
      <c r="K34" s="137"/>
      <c r="M34" s="200"/>
    </row>
    <row r="35" spans="1:14" ht="18" customHeight="1" x14ac:dyDescent="0.2">
      <c r="A35" t="s">
        <v>322</v>
      </c>
      <c r="B35" s="6" t="s">
        <v>321</v>
      </c>
      <c r="C35" s="154" t="s">
        <v>341</v>
      </c>
      <c r="D35" s="154"/>
      <c r="E35" s="154"/>
      <c r="F35" s="175">
        <f>'[1]MEM.CÁLC.FP.'!$D$94</f>
        <v>94018.792799999996</v>
      </c>
      <c r="G35" s="80"/>
      <c r="H35" s="34"/>
      <c r="I35" s="197"/>
      <c r="J35" s="137"/>
      <c r="K35" s="137"/>
      <c r="L35" s="200"/>
      <c r="M35" s="47"/>
    </row>
    <row r="36" spans="1:14" ht="18" customHeight="1" x14ac:dyDescent="0.2">
      <c r="A36" t="s">
        <v>324</v>
      </c>
      <c r="B36" s="6" t="s">
        <v>321</v>
      </c>
      <c r="C36" s="154" t="s">
        <v>340</v>
      </c>
      <c r="D36" s="154"/>
      <c r="E36" s="154"/>
      <c r="F36" s="175">
        <f>IF(G6="SIM","",'[1]MEM.CÁLC.FP.'!$D$95)</f>
        <v>11860.07</v>
      </c>
      <c r="G36" s="80"/>
      <c r="H36" s="34"/>
      <c r="I36" s="197"/>
      <c r="J36" s="137"/>
      <c r="K36" s="137"/>
      <c r="L36" s="200"/>
      <c r="M36" s="47"/>
      <c r="N36" s="7"/>
    </row>
    <row r="37" spans="1:14" ht="18" customHeight="1" x14ac:dyDescent="0.2">
      <c r="A37" s="4" t="s">
        <v>339</v>
      </c>
      <c r="B37" s="199" t="s">
        <v>338</v>
      </c>
      <c r="C37" s="154" t="s">
        <v>337</v>
      </c>
      <c r="D37" s="154"/>
      <c r="E37" s="154"/>
      <c r="F37" s="175">
        <f>'[1]MEM.CÁLC.FP.'!$C$98</f>
        <v>7623.68</v>
      </c>
      <c r="G37" s="80"/>
      <c r="H37" s="34"/>
      <c r="I37" s="197"/>
      <c r="J37" s="137"/>
      <c r="K37" s="137"/>
      <c r="M37" s="47"/>
    </row>
    <row r="38" spans="1:14" ht="18" customHeight="1" x14ac:dyDescent="0.2">
      <c r="C38" s="198" t="s">
        <v>336</v>
      </c>
      <c r="D38" s="198"/>
      <c r="E38" s="198"/>
      <c r="F38" s="191">
        <f>F39+F43+F47</f>
        <v>22399.190000000002</v>
      </c>
      <c r="G38" s="190"/>
      <c r="H38" s="34"/>
      <c r="I38" s="197"/>
      <c r="J38" s="137"/>
      <c r="K38" s="137"/>
    </row>
    <row r="39" spans="1:14" ht="18" customHeight="1" x14ac:dyDescent="0.2">
      <c r="C39" s="196" t="s">
        <v>335</v>
      </c>
      <c r="D39" s="196"/>
      <c r="E39" s="196"/>
      <c r="F39" s="195">
        <f>SUM(F40:G42)</f>
        <v>0</v>
      </c>
      <c r="G39" s="194"/>
      <c r="H39" s="34"/>
      <c r="I39" s="189"/>
      <c r="J39" s="137"/>
      <c r="K39" s="137"/>
    </row>
    <row r="40" spans="1:14" ht="18" customHeight="1" x14ac:dyDescent="0.2">
      <c r="C40" s="148" t="s">
        <v>334</v>
      </c>
      <c r="D40" s="148"/>
      <c r="E40" s="148"/>
      <c r="F40" s="193">
        <f>SUM('[1]MEM.CÁLC.FP.'!D6:D7)</f>
        <v>0</v>
      </c>
      <c r="G40" s="192"/>
      <c r="H40" s="34"/>
      <c r="I40" s="189"/>
      <c r="J40" s="137"/>
      <c r="K40" s="137"/>
    </row>
    <row r="41" spans="1:14" ht="18" customHeight="1" x14ac:dyDescent="0.2">
      <c r="A41" t="s">
        <v>322</v>
      </c>
      <c r="B41" s="6" t="s">
        <v>321</v>
      </c>
      <c r="C41" s="148" t="s">
        <v>333</v>
      </c>
      <c r="D41" s="148"/>
      <c r="E41" s="148"/>
      <c r="F41" s="193">
        <f>SUM('[1]MEM.CÁLC.FP.'!F6:F7)</f>
        <v>0</v>
      </c>
      <c r="G41" s="192"/>
      <c r="H41" s="34"/>
      <c r="I41" s="189"/>
      <c r="J41" s="137"/>
      <c r="K41" s="137"/>
    </row>
    <row r="42" spans="1:14" ht="18" customHeight="1" x14ac:dyDescent="0.2">
      <c r="A42" t="s">
        <v>324</v>
      </c>
      <c r="B42" s="6" t="s">
        <v>321</v>
      </c>
      <c r="C42" s="148" t="s">
        <v>332</v>
      </c>
      <c r="D42" s="148"/>
      <c r="E42" s="148"/>
      <c r="F42" s="193">
        <f>IF(G6="SIM","",SUM('[1]MEM.CÁLC.FP.'!G6:G7))</f>
        <v>0</v>
      </c>
      <c r="G42" s="192"/>
      <c r="H42" s="34"/>
      <c r="I42" s="189"/>
      <c r="J42" s="137"/>
      <c r="K42" s="137"/>
    </row>
    <row r="43" spans="1:14" ht="18" customHeight="1" x14ac:dyDescent="0.2">
      <c r="C43" s="152" t="s">
        <v>331</v>
      </c>
      <c r="D43" s="152"/>
      <c r="E43" s="152"/>
      <c r="F43" s="191">
        <f>SUM(F44:G46)</f>
        <v>0</v>
      </c>
      <c r="G43" s="190"/>
      <c r="H43" s="34"/>
      <c r="I43" s="135"/>
      <c r="J43" s="137"/>
      <c r="K43" s="137"/>
    </row>
    <row r="44" spans="1:14" ht="18" customHeight="1" x14ac:dyDescent="0.2">
      <c r="C44" s="148" t="s">
        <v>330</v>
      </c>
      <c r="D44" s="148"/>
      <c r="E44" s="148"/>
      <c r="F44" s="193">
        <f>SUM('[1]MEM.CÁLC.FP.'!D9:D10)</f>
        <v>0</v>
      </c>
      <c r="G44" s="192"/>
      <c r="H44" s="34"/>
      <c r="I44" s="135"/>
      <c r="J44" s="137"/>
      <c r="K44" s="137"/>
    </row>
    <row r="45" spans="1:14" ht="18" customHeight="1" x14ac:dyDescent="0.2">
      <c r="A45" t="s">
        <v>322</v>
      </c>
      <c r="B45" s="6" t="s">
        <v>321</v>
      </c>
      <c r="C45" s="148" t="s">
        <v>329</v>
      </c>
      <c r="D45" s="148"/>
      <c r="E45" s="148"/>
      <c r="F45" s="193">
        <f>SUM('[1]MEM.CÁLC.FP.'!F9:F10)</f>
        <v>0</v>
      </c>
      <c r="G45" s="192"/>
      <c r="H45" s="34"/>
      <c r="I45" s="135"/>
      <c r="J45" s="137"/>
      <c r="K45" s="137"/>
    </row>
    <row r="46" spans="1:14" ht="18" customHeight="1" x14ac:dyDescent="0.2">
      <c r="A46" t="s">
        <v>324</v>
      </c>
      <c r="B46" s="6" t="s">
        <v>321</v>
      </c>
      <c r="C46" s="148" t="s">
        <v>328</v>
      </c>
      <c r="D46" s="148"/>
      <c r="E46" s="148"/>
      <c r="F46" s="193">
        <f>IF(G6="SIM","",SUM('[1]MEM.CÁLC.FP.'!G9:G10))</f>
        <v>0</v>
      </c>
      <c r="G46" s="192"/>
      <c r="H46" s="34"/>
      <c r="I46" s="135"/>
      <c r="J46" s="137"/>
      <c r="K46" s="137"/>
    </row>
    <row r="47" spans="1:14" ht="18" customHeight="1" x14ac:dyDescent="0.2">
      <c r="C47" s="152" t="s">
        <v>327</v>
      </c>
      <c r="D47" s="152"/>
      <c r="E47" s="152"/>
      <c r="F47" s="191">
        <f>SUM(F48:G51)</f>
        <v>22399.190000000002</v>
      </c>
      <c r="G47" s="190"/>
      <c r="H47" s="34"/>
      <c r="I47" s="189"/>
      <c r="J47" s="137"/>
      <c r="K47" s="137"/>
    </row>
    <row r="48" spans="1:14" ht="18" customHeight="1" x14ac:dyDescent="0.2">
      <c r="C48" s="148" t="s">
        <v>326</v>
      </c>
      <c r="D48" s="148"/>
      <c r="E48" s="148"/>
      <c r="F48" s="175">
        <f>'[1]MEM.CÁLC.FP.'!D12+'[1]MEM.CÁLC.FP.'!D14-'[1]MEM.CÁLC.FP.'!D13-'[1]MEM.CÁLC.FP.'!D15</f>
        <v>19196.510000000002</v>
      </c>
      <c r="G48" s="80"/>
      <c r="H48" s="34"/>
      <c r="I48" s="189"/>
      <c r="J48" s="137"/>
      <c r="K48" s="137"/>
    </row>
    <row r="49" spans="1:13" ht="18" customHeight="1" x14ac:dyDescent="0.2">
      <c r="A49" t="s">
        <v>322</v>
      </c>
      <c r="B49" s="6" t="s">
        <v>321</v>
      </c>
      <c r="C49" s="148" t="s">
        <v>325</v>
      </c>
      <c r="D49" s="148"/>
      <c r="E49" s="148"/>
      <c r="F49" s="175">
        <f>SUM('[1]MEM.CÁLC.FP.'!F12:F15)</f>
        <v>1232.8800000000001</v>
      </c>
      <c r="G49" s="80"/>
      <c r="H49" s="34"/>
      <c r="I49" s="189"/>
      <c r="J49" s="137"/>
      <c r="K49" s="137"/>
    </row>
    <row r="50" spans="1:13" ht="18" customHeight="1" x14ac:dyDescent="0.2">
      <c r="A50" t="s">
        <v>324</v>
      </c>
      <c r="B50" s="6" t="s">
        <v>321</v>
      </c>
      <c r="C50" s="148" t="s">
        <v>323</v>
      </c>
      <c r="D50" s="148"/>
      <c r="E50" s="148"/>
      <c r="F50" s="175">
        <f>IF(G6="SIM","",SUM('[1]MEM.CÁLC.FP.'!G12:G15))</f>
        <v>285.3</v>
      </c>
      <c r="G50" s="80"/>
      <c r="H50" s="34"/>
      <c r="I50" s="138"/>
      <c r="J50" s="137"/>
      <c r="K50" s="137"/>
    </row>
    <row r="51" spans="1:13" ht="18" customHeight="1" x14ac:dyDescent="0.2">
      <c r="A51" t="s">
        <v>322</v>
      </c>
      <c r="B51" s="6" t="s">
        <v>321</v>
      </c>
      <c r="C51" s="148" t="s">
        <v>320</v>
      </c>
      <c r="D51" s="148"/>
      <c r="E51" s="148"/>
      <c r="F51" s="175">
        <f>SUM('[1]MEM.CÁLC.FP.'!H12:H15)</f>
        <v>1684.5000000000002</v>
      </c>
      <c r="G51" s="80"/>
      <c r="H51" s="34"/>
      <c r="I51" s="189"/>
      <c r="J51" s="137"/>
      <c r="K51" s="137"/>
    </row>
    <row r="52" spans="1:13" ht="18" customHeight="1" x14ac:dyDescent="0.2">
      <c r="C52" s="153" t="s">
        <v>319</v>
      </c>
      <c r="D52" s="153"/>
      <c r="E52" s="153"/>
      <c r="F52" s="180">
        <f>SUM(F53:G60)</f>
        <v>1420</v>
      </c>
      <c r="G52" s="179"/>
      <c r="H52" s="136"/>
      <c r="I52" s="135"/>
      <c r="J52" s="137"/>
      <c r="K52" s="137"/>
    </row>
    <row r="53" spans="1:13" ht="18" customHeight="1" x14ac:dyDescent="0.2">
      <c r="A53" t="s">
        <v>318</v>
      </c>
      <c r="B53" s="6" t="s">
        <v>317</v>
      </c>
      <c r="C53" s="154" t="s">
        <v>316</v>
      </c>
      <c r="D53" s="154"/>
      <c r="E53" s="154"/>
      <c r="F53" s="182"/>
      <c r="G53" s="181"/>
      <c r="H53" s="34"/>
      <c r="I53" s="135"/>
      <c r="J53" s="137"/>
      <c r="K53" s="137"/>
    </row>
    <row r="54" spans="1:13" ht="18" customHeight="1" x14ac:dyDescent="0.2">
      <c r="A54" t="s">
        <v>315</v>
      </c>
      <c r="B54" s="6" t="s">
        <v>314</v>
      </c>
      <c r="C54" s="154" t="s">
        <v>313</v>
      </c>
      <c r="D54" s="154"/>
      <c r="E54" s="154"/>
      <c r="F54" s="182"/>
      <c r="G54" s="181"/>
      <c r="H54" s="34"/>
      <c r="I54" s="135"/>
      <c r="J54" s="137"/>
      <c r="K54" s="137"/>
      <c r="L54" s="47"/>
    </row>
    <row r="55" spans="1:13" ht="18" customHeight="1" x14ac:dyDescent="0.2">
      <c r="A55" t="s">
        <v>312</v>
      </c>
      <c r="B55" s="6" t="s">
        <v>292</v>
      </c>
      <c r="C55" s="154" t="s">
        <v>311</v>
      </c>
      <c r="D55" s="154"/>
      <c r="E55" s="154"/>
      <c r="F55" s="182"/>
      <c r="G55" s="181"/>
      <c r="H55" s="34"/>
      <c r="I55" s="135"/>
      <c r="J55" s="137"/>
      <c r="K55" s="137"/>
      <c r="L55" s="47"/>
    </row>
    <row r="56" spans="1:13" ht="18" customHeight="1" x14ac:dyDescent="0.2">
      <c r="A56" t="s">
        <v>310</v>
      </c>
      <c r="B56" s="6" t="s">
        <v>284</v>
      </c>
      <c r="C56" s="154" t="s">
        <v>309</v>
      </c>
      <c r="D56" s="154"/>
      <c r="E56" s="154"/>
      <c r="F56" s="182"/>
      <c r="G56" s="181"/>
      <c r="H56" s="34"/>
      <c r="I56" s="135"/>
      <c r="J56" s="137"/>
      <c r="K56" s="137"/>
      <c r="L56" s="7"/>
    </row>
    <row r="57" spans="1:13" ht="18" customHeight="1" x14ac:dyDescent="0.2">
      <c r="A57" t="s">
        <v>308</v>
      </c>
      <c r="B57" s="6" t="s">
        <v>307</v>
      </c>
      <c r="C57" s="154" t="s">
        <v>306</v>
      </c>
      <c r="D57" s="154"/>
      <c r="E57" s="154"/>
      <c r="F57" s="182"/>
      <c r="G57" s="181"/>
      <c r="H57" s="34"/>
      <c r="I57" s="135"/>
      <c r="J57" s="137"/>
      <c r="K57" s="137"/>
      <c r="L57" s="7"/>
      <c r="M57" s="7"/>
    </row>
    <row r="58" spans="1:13" ht="18" customHeight="1" x14ac:dyDescent="0.2">
      <c r="A58" t="s">
        <v>305</v>
      </c>
      <c r="B58" s="6" t="s">
        <v>304</v>
      </c>
      <c r="C58" s="154" t="s">
        <v>303</v>
      </c>
      <c r="D58" s="154"/>
      <c r="E58" s="154"/>
      <c r="F58" s="182"/>
      <c r="G58" s="181"/>
      <c r="H58" s="34"/>
      <c r="I58" s="135"/>
      <c r="J58" s="137"/>
      <c r="K58" s="137"/>
      <c r="L58" s="7"/>
      <c r="M58" s="7"/>
    </row>
    <row r="59" spans="1:13" ht="18" customHeight="1" x14ac:dyDescent="0.2">
      <c r="A59" t="s">
        <v>302</v>
      </c>
      <c r="B59" s="6" t="s">
        <v>301</v>
      </c>
      <c r="C59" s="148" t="s">
        <v>300</v>
      </c>
      <c r="D59" s="148"/>
      <c r="E59" s="148"/>
      <c r="F59" s="188"/>
      <c r="G59" s="187"/>
      <c r="H59" s="34"/>
      <c r="I59" s="135"/>
      <c r="J59" s="137"/>
      <c r="K59" s="137"/>
      <c r="L59" s="7"/>
      <c r="M59" s="7"/>
    </row>
    <row r="60" spans="1:13" ht="18" customHeight="1" x14ac:dyDescent="0.2">
      <c r="A60" t="s">
        <v>299</v>
      </c>
      <c r="B60" s="6" t="s">
        <v>260</v>
      </c>
      <c r="C60" s="154" t="s">
        <v>298</v>
      </c>
      <c r="D60" s="154"/>
      <c r="E60" s="154"/>
      <c r="F60" s="182">
        <v>1420</v>
      </c>
      <c r="G60" s="181"/>
      <c r="H60" s="34"/>
      <c r="I60" s="135"/>
      <c r="J60" s="137"/>
      <c r="K60" s="137"/>
    </row>
    <row r="61" spans="1:13" ht="18" customHeight="1" x14ac:dyDescent="0.2">
      <c r="C61" s="153" t="s">
        <v>297</v>
      </c>
      <c r="D61" s="153"/>
      <c r="E61" s="153"/>
      <c r="F61" s="180">
        <f>SUM(F62:G66)+F67+F76+F77</f>
        <v>42845.909999999996</v>
      </c>
      <c r="G61" s="179"/>
      <c r="H61" s="136"/>
      <c r="I61" s="135"/>
      <c r="J61" s="137"/>
      <c r="K61" s="137"/>
    </row>
    <row r="62" spans="1:13" ht="18" customHeight="1" x14ac:dyDescent="0.2">
      <c r="A62" t="s">
        <v>296</v>
      </c>
      <c r="B62" s="6" t="s">
        <v>295</v>
      </c>
      <c r="C62" s="154" t="s">
        <v>294</v>
      </c>
      <c r="D62" s="154"/>
      <c r="E62" s="154"/>
      <c r="F62" s="182">
        <v>4087.6</v>
      </c>
      <c r="G62" s="181"/>
      <c r="H62" s="34"/>
      <c r="I62" s="135"/>
      <c r="J62" s="137"/>
      <c r="K62" s="137"/>
    </row>
    <row r="63" spans="1:13" ht="18" customHeight="1" x14ac:dyDescent="0.2">
      <c r="A63" t="s">
        <v>293</v>
      </c>
      <c r="B63" s="6" t="s">
        <v>292</v>
      </c>
      <c r="C63" s="154" t="s">
        <v>291</v>
      </c>
      <c r="D63" s="154"/>
      <c r="E63" s="154"/>
      <c r="F63" s="182">
        <f>9255.98+1460.67</f>
        <v>10716.65</v>
      </c>
      <c r="G63" s="181"/>
      <c r="H63" s="34"/>
      <c r="I63" s="135"/>
      <c r="J63" s="137"/>
      <c r="K63" s="137"/>
    </row>
    <row r="64" spans="1:13" ht="18" customHeight="1" x14ac:dyDescent="0.2">
      <c r="A64" t="s">
        <v>290</v>
      </c>
      <c r="B64" s="6" t="s">
        <v>289</v>
      </c>
      <c r="C64" s="154" t="s">
        <v>288</v>
      </c>
      <c r="D64" s="154"/>
      <c r="E64" s="154"/>
      <c r="F64" s="182">
        <v>0</v>
      </c>
      <c r="G64" s="181"/>
      <c r="H64" s="34"/>
      <c r="I64" s="135"/>
      <c r="J64" s="137"/>
      <c r="K64" s="137"/>
    </row>
    <row r="65" spans="1:11" ht="18" customHeight="1" x14ac:dyDescent="0.2">
      <c r="A65" t="s">
        <v>287</v>
      </c>
      <c r="B65" s="6" t="s">
        <v>273</v>
      </c>
      <c r="C65" s="154" t="s">
        <v>286</v>
      </c>
      <c r="D65" s="154"/>
      <c r="E65" s="154"/>
      <c r="F65" s="182">
        <v>6880.5</v>
      </c>
      <c r="G65" s="181"/>
      <c r="H65" s="34"/>
      <c r="I65" s="138"/>
      <c r="J65" s="137"/>
      <c r="K65" s="137"/>
    </row>
    <row r="66" spans="1:11" ht="18" customHeight="1" x14ac:dyDescent="0.2">
      <c r="A66" t="s">
        <v>285</v>
      </c>
      <c r="B66" s="6" t="s">
        <v>284</v>
      </c>
      <c r="C66" s="154" t="s">
        <v>283</v>
      </c>
      <c r="D66" s="154"/>
      <c r="E66" s="154"/>
      <c r="F66" s="182"/>
      <c r="G66" s="181"/>
      <c r="H66" s="34"/>
      <c r="I66" s="135"/>
      <c r="J66" s="137"/>
      <c r="K66" s="137"/>
    </row>
    <row r="67" spans="1:11" ht="18" customHeight="1" x14ac:dyDescent="0.2">
      <c r="C67" s="152" t="s">
        <v>282</v>
      </c>
      <c r="D67" s="152"/>
      <c r="E67" s="152"/>
      <c r="F67" s="178">
        <f>F68+F69</f>
        <v>14224.56</v>
      </c>
      <c r="G67" s="177"/>
      <c r="H67" s="136"/>
      <c r="I67" s="135"/>
      <c r="J67" s="137"/>
      <c r="K67" s="137"/>
    </row>
    <row r="68" spans="1:11" ht="18" customHeight="1" x14ac:dyDescent="0.2">
      <c r="A68" t="s">
        <v>281</v>
      </c>
      <c r="B68" s="6" t="s">
        <v>280</v>
      </c>
      <c r="C68" s="148" t="s">
        <v>279</v>
      </c>
      <c r="D68" s="148"/>
      <c r="E68" s="148"/>
      <c r="F68" s="182">
        <f>10112.22+3972.44</f>
        <v>14084.66</v>
      </c>
      <c r="G68" s="181"/>
      <c r="H68" s="34"/>
      <c r="I68" s="135"/>
      <c r="J68" s="137"/>
      <c r="K68" s="137"/>
    </row>
    <row r="69" spans="1:11" ht="18" customHeight="1" x14ac:dyDescent="0.2">
      <c r="C69" s="152" t="s">
        <v>278</v>
      </c>
      <c r="D69" s="152"/>
      <c r="E69" s="152"/>
      <c r="F69" s="178">
        <f>F70+F71+F74+F75</f>
        <v>139.9</v>
      </c>
      <c r="G69" s="177"/>
      <c r="H69" s="136"/>
      <c r="I69" s="135"/>
      <c r="J69" s="137"/>
      <c r="K69" s="137"/>
    </row>
    <row r="70" spans="1:11" ht="18" customHeight="1" x14ac:dyDescent="0.2">
      <c r="A70" t="s">
        <v>277</v>
      </c>
      <c r="B70" s="6" t="s">
        <v>268</v>
      </c>
      <c r="C70" s="148" t="s">
        <v>276</v>
      </c>
      <c r="D70" s="148"/>
      <c r="E70" s="148"/>
      <c r="F70" s="182">
        <v>139.9</v>
      </c>
      <c r="G70" s="181"/>
      <c r="H70" s="34"/>
      <c r="I70" s="135"/>
      <c r="J70" s="137"/>
      <c r="K70" s="137"/>
    </row>
    <row r="71" spans="1:11" ht="18" customHeight="1" x14ac:dyDescent="0.2">
      <c r="C71" s="152" t="s">
        <v>275</v>
      </c>
      <c r="D71" s="152"/>
      <c r="E71" s="152"/>
      <c r="F71" s="178">
        <f>SUM(F72:G73)</f>
        <v>0</v>
      </c>
      <c r="G71" s="177"/>
      <c r="H71" s="136"/>
      <c r="I71" s="135"/>
      <c r="J71" s="137"/>
      <c r="K71" s="137"/>
    </row>
    <row r="72" spans="1:11" ht="18" customHeight="1" x14ac:dyDescent="0.2">
      <c r="A72" t="s">
        <v>274</v>
      </c>
      <c r="B72" s="6" t="s">
        <v>273</v>
      </c>
      <c r="C72" s="148" t="s">
        <v>272</v>
      </c>
      <c r="D72" s="148"/>
      <c r="E72" s="148"/>
      <c r="F72" s="186"/>
      <c r="G72" s="185"/>
      <c r="H72" s="34"/>
      <c r="I72" s="135"/>
      <c r="J72" s="137"/>
      <c r="K72" s="137"/>
    </row>
    <row r="73" spans="1:11" ht="18" customHeight="1" x14ac:dyDescent="0.2">
      <c r="A73" t="s">
        <v>271</v>
      </c>
      <c r="B73" s="6" t="s">
        <v>268</v>
      </c>
      <c r="C73" s="148" t="s">
        <v>270</v>
      </c>
      <c r="D73" s="148"/>
      <c r="E73" s="148"/>
      <c r="F73" s="186"/>
      <c r="G73" s="185"/>
      <c r="H73" s="34"/>
      <c r="I73" s="135"/>
      <c r="J73" s="137"/>
      <c r="K73" s="137"/>
    </row>
    <row r="74" spans="1:11" ht="18" customHeight="1" x14ac:dyDescent="0.2">
      <c r="A74" t="s">
        <v>269</v>
      </c>
      <c r="B74" s="6" t="s">
        <v>268</v>
      </c>
      <c r="C74" s="148" t="s">
        <v>267</v>
      </c>
      <c r="D74" s="148"/>
      <c r="E74" s="148"/>
      <c r="F74" s="186"/>
      <c r="G74" s="185"/>
      <c r="H74" s="34"/>
      <c r="I74" s="135"/>
      <c r="J74" s="137"/>
      <c r="K74" s="137"/>
    </row>
    <row r="75" spans="1:11" ht="18" customHeight="1" x14ac:dyDescent="0.2">
      <c r="A75" t="s">
        <v>266</v>
      </c>
      <c r="B75" s="6" t="s">
        <v>260</v>
      </c>
      <c r="C75" s="148" t="s">
        <v>265</v>
      </c>
      <c r="D75" s="148"/>
      <c r="E75" s="148"/>
      <c r="F75" s="186"/>
      <c r="G75" s="185"/>
      <c r="H75" s="34"/>
      <c r="I75" s="135"/>
      <c r="J75" s="137"/>
      <c r="K75" s="137"/>
    </row>
    <row r="76" spans="1:11" ht="18" customHeight="1" x14ac:dyDescent="0.2">
      <c r="A76" t="s">
        <v>264</v>
      </c>
      <c r="B76" s="6" t="s">
        <v>263</v>
      </c>
      <c r="C76" s="159" t="s">
        <v>262</v>
      </c>
      <c r="D76" s="159"/>
      <c r="E76" s="159"/>
      <c r="F76" s="182">
        <v>6936.6</v>
      </c>
      <c r="G76" s="181"/>
      <c r="H76" s="34"/>
      <c r="I76" s="184"/>
      <c r="J76" s="183"/>
      <c r="K76" s="183"/>
    </row>
    <row r="77" spans="1:11" ht="18" customHeight="1" x14ac:dyDescent="0.2">
      <c r="A77" t="s">
        <v>261</v>
      </c>
      <c r="B77" s="6" t="s">
        <v>260</v>
      </c>
      <c r="C77" s="154" t="s">
        <v>259</v>
      </c>
      <c r="D77" s="154"/>
      <c r="E77" s="154"/>
      <c r="F77" s="182">
        <v>0</v>
      </c>
      <c r="G77" s="181"/>
      <c r="H77" s="34"/>
      <c r="I77" s="135"/>
      <c r="J77" s="137"/>
      <c r="K77" s="137"/>
    </row>
    <row r="78" spans="1:11" ht="18" customHeight="1" x14ac:dyDescent="0.2">
      <c r="C78" s="153" t="s">
        <v>258</v>
      </c>
      <c r="D78" s="153"/>
      <c r="E78" s="153"/>
      <c r="F78" s="180">
        <f>F79+F80+F83</f>
        <v>5781</v>
      </c>
      <c r="G78" s="179"/>
      <c r="H78" s="146"/>
      <c r="I78" s="135"/>
      <c r="J78" s="137"/>
      <c r="K78" s="137"/>
    </row>
    <row r="79" spans="1:11" ht="18" customHeight="1" x14ac:dyDescent="0.25">
      <c r="A79" s="149" t="s">
        <v>257</v>
      </c>
      <c r="B79" s="6" t="s">
        <v>256</v>
      </c>
      <c r="C79" s="154" t="s">
        <v>255</v>
      </c>
      <c r="D79" s="154"/>
      <c r="E79" s="154"/>
      <c r="F79" s="175">
        <f>SUMIF('[1]TCE - ANEXO IV - Preencher'!$D$1:$D$65536,'CONTÁBIL- FINANCEIRA '!A79,'[1]TCE - ANEXO IV - Preencher'!$N$1:$N$65536)</f>
        <v>0</v>
      </c>
      <c r="G79" s="80"/>
      <c r="H79" s="34"/>
      <c r="I79" s="135"/>
      <c r="J79" s="137"/>
      <c r="K79" s="137"/>
    </row>
    <row r="80" spans="1:11" ht="18" customHeight="1" x14ac:dyDescent="0.2">
      <c r="C80" s="152" t="s">
        <v>254</v>
      </c>
      <c r="D80" s="152"/>
      <c r="E80" s="152"/>
      <c r="F80" s="178">
        <f>F81+F82</f>
        <v>0</v>
      </c>
      <c r="G80" s="177"/>
      <c r="H80" s="136"/>
      <c r="I80" s="135"/>
      <c r="J80" s="137"/>
      <c r="K80" s="137"/>
    </row>
    <row r="81" spans="1:11" ht="18.75" x14ac:dyDescent="0.25">
      <c r="A81" s="149" t="s">
        <v>253</v>
      </c>
      <c r="B81" s="6" t="s">
        <v>137</v>
      </c>
      <c r="C81" s="154" t="s">
        <v>252</v>
      </c>
      <c r="D81" s="154"/>
      <c r="E81" s="154"/>
      <c r="F81" s="175">
        <f>SUMIF('[1]TCE - ANEXO IV - Preencher'!$D$1:$D$65536,'CONTÁBIL- FINANCEIRA '!A81,'[1]TCE - ANEXO IV - Preencher'!$N$1:$N$65536)</f>
        <v>0</v>
      </c>
      <c r="G81" s="80"/>
      <c r="H81" s="34"/>
      <c r="I81" s="135"/>
      <c r="J81" s="137"/>
      <c r="K81" s="137"/>
    </row>
    <row r="82" spans="1:11" ht="18.75" x14ac:dyDescent="0.25">
      <c r="A82" s="149" t="s">
        <v>251</v>
      </c>
      <c r="B82" s="6" t="s">
        <v>137</v>
      </c>
      <c r="C82" s="154" t="s">
        <v>250</v>
      </c>
      <c r="D82" s="154"/>
      <c r="E82" s="154"/>
      <c r="F82" s="175">
        <f>SUMIF('[1]TCE - ANEXO IV - Preencher'!$D$1:$D$65536,'CONTÁBIL- FINANCEIRA '!A82,'[1]TCE - ANEXO IV - Preencher'!$N$1:$N$65536)</f>
        <v>0</v>
      </c>
      <c r="G82" s="80"/>
      <c r="H82" s="34"/>
      <c r="I82" s="135"/>
      <c r="J82" s="137"/>
      <c r="K82" s="137"/>
    </row>
    <row r="83" spans="1:11" ht="18" customHeight="1" x14ac:dyDescent="0.2">
      <c r="C83" s="152" t="s">
        <v>249</v>
      </c>
      <c r="D83" s="152"/>
      <c r="E83" s="152"/>
      <c r="F83" s="178">
        <f>F84+F85</f>
        <v>5781</v>
      </c>
      <c r="G83" s="177"/>
      <c r="H83" s="136"/>
      <c r="I83" s="135"/>
      <c r="J83" s="137"/>
      <c r="K83" s="137"/>
    </row>
    <row r="84" spans="1:11" ht="18.75" x14ac:dyDescent="0.25">
      <c r="A84" s="149" t="s">
        <v>248</v>
      </c>
      <c r="B84" s="6" t="s">
        <v>245</v>
      </c>
      <c r="C84" s="154" t="s">
        <v>247</v>
      </c>
      <c r="D84" s="154"/>
      <c r="E84" s="154"/>
      <c r="F84" s="175">
        <f>SUMIF('[1]TCE - ANEXO IV - Preencher'!$D$1:$D$65536,'CONTÁBIL- FINANCEIRA '!A84,'[1]TCE - ANEXO IV - Preencher'!$N$1:$N$65536)</f>
        <v>167</v>
      </c>
      <c r="G84" s="80"/>
      <c r="H84" s="34"/>
      <c r="I84" s="135"/>
      <c r="J84" s="137"/>
      <c r="K84" s="137"/>
    </row>
    <row r="85" spans="1:11" ht="18.75" x14ac:dyDescent="0.25">
      <c r="A85" s="149" t="s">
        <v>246</v>
      </c>
      <c r="B85" s="6" t="s">
        <v>245</v>
      </c>
      <c r="C85" s="176" t="s">
        <v>244</v>
      </c>
      <c r="D85" s="176"/>
      <c r="E85" s="176"/>
      <c r="F85" s="175">
        <f>SUMIF('[1]TCE - ANEXO IV - Preencher'!$D$1:$D$65536,'CONTÁBIL- FINANCEIRA '!A85,'[1]TCE - ANEXO IV - Preencher'!$N$1:$N$65536)</f>
        <v>5614</v>
      </c>
      <c r="G85" s="80"/>
      <c r="H85" s="34"/>
      <c r="I85" s="135"/>
      <c r="J85" s="137"/>
      <c r="K85" s="137"/>
    </row>
    <row r="86" spans="1:11" ht="15.75" customHeight="1" x14ac:dyDescent="0.2">
      <c r="C86" s="174"/>
      <c r="D86" s="173"/>
      <c r="E86" s="172"/>
      <c r="F86" s="171"/>
      <c r="G86" s="171"/>
      <c r="H86" s="139"/>
      <c r="I86" s="135"/>
      <c r="J86" s="137"/>
      <c r="K86" s="137"/>
    </row>
    <row r="87" spans="1:11" ht="15.75" customHeight="1" x14ac:dyDescent="0.2">
      <c r="D87" s="4" t="s">
        <v>5</v>
      </c>
      <c r="E87" s="14" t="s">
        <v>6</v>
      </c>
      <c r="F87" s="13" t="s">
        <v>5</v>
      </c>
      <c r="G87" s="13"/>
      <c r="H87" s="170"/>
      <c r="I87" s="135"/>
      <c r="J87" s="137"/>
      <c r="K87" s="137"/>
    </row>
    <row r="88" spans="1:11" ht="15.75" customHeight="1" x14ac:dyDescent="0.2">
      <c r="C88" s="169"/>
      <c r="D88" s="11" t="s">
        <v>69</v>
      </c>
      <c r="E88" s="10" t="s">
        <v>3</v>
      </c>
      <c r="F88" s="168" t="s">
        <v>2</v>
      </c>
      <c r="G88" s="168"/>
      <c r="H88" s="136"/>
      <c r="I88" s="135"/>
      <c r="J88" s="137"/>
      <c r="K88" s="137"/>
    </row>
    <row r="89" spans="1:11" ht="15.75" x14ac:dyDescent="0.2">
      <c r="C89" s="166"/>
      <c r="D89" s="167" t="str">
        <f>D1</f>
        <v>PREFEITURA DA CIDADE DO RECIFE</v>
      </c>
      <c r="E89" s="167"/>
      <c r="F89" s="122" t="str">
        <f>F1</f>
        <v>Janeiro/2020 - Versão 4.0</v>
      </c>
      <c r="G89" s="122"/>
      <c r="H89" s="136"/>
      <c r="I89" s="135"/>
      <c r="J89" s="137"/>
      <c r="K89" s="137"/>
    </row>
    <row r="90" spans="1:11" ht="15.75" x14ac:dyDescent="0.2">
      <c r="C90" s="166"/>
      <c r="D90" s="163" t="str">
        <f>D2</f>
        <v>SECRETARIA DE SAÚDE DO MUNICÍPIO DE RECIFE</v>
      </c>
      <c r="E90" s="163"/>
      <c r="F90" s="120" t="str">
        <f>F2</f>
        <v>MÊS/ANO COMPETÊNCIA</v>
      </c>
      <c r="G90" s="120" t="str">
        <f>G2</f>
        <v>ANO CONTRATO</v>
      </c>
      <c r="H90" s="136"/>
      <c r="I90" s="135"/>
      <c r="J90" s="137"/>
      <c r="K90" s="137"/>
    </row>
    <row r="91" spans="1:11" ht="15.75" x14ac:dyDescent="0.2">
      <c r="C91" s="166"/>
      <c r="D91" s="163" t="str">
        <f>D3</f>
        <v>SECRETARIA  DE ADMINISTRAÇÃO E FINANÇAS</v>
      </c>
      <c r="E91" s="163"/>
      <c r="F91" s="120"/>
      <c r="G91" s="120"/>
      <c r="H91" s="136"/>
      <c r="I91" s="135"/>
      <c r="J91" s="137"/>
      <c r="K91" s="137"/>
    </row>
    <row r="92" spans="1:11" ht="15.75" x14ac:dyDescent="0.2">
      <c r="C92" s="166"/>
      <c r="D92" s="163" t="str">
        <f>D4</f>
        <v>GERÊNCIA GERAL DE ADMINISTRAÇÃO, FINANÇAS, CONVÊNIOS E CONTRATOS</v>
      </c>
      <c r="E92" s="163"/>
      <c r="F92" s="165" t="str">
        <f>$F$4</f>
        <v>MAIO/2020</v>
      </c>
      <c r="G92" s="161">
        <f>IF(G4=0,"",G4)</f>
        <v>1</v>
      </c>
      <c r="H92" s="136"/>
      <c r="I92" s="135"/>
      <c r="J92" s="137"/>
      <c r="K92" s="137"/>
    </row>
    <row r="93" spans="1:11" ht="15.75" x14ac:dyDescent="0.2">
      <c r="C93" s="164"/>
      <c r="D93" s="163" t="str">
        <f>D5</f>
        <v>DEMONSTRATIVO DE INFORMAÇÕES FINANCEIRAS COMPLEMENTARES</v>
      </c>
      <c r="E93" s="163"/>
      <c r="F93" s="162"/>
      <c r="G93" s="161"/>
      <c r="H93" s="136"/>
      <c r="I93" s="135"/>
      <c r="J93" s="137"/>
      <c r="K93" s="137"/>
    </row>
    <row r="94" spans="1:11" ht="18" customHeight="1" x14ac:dyDescent="0.2">
      <c r="C94" s="110" t="s">
        <v>67</v>
      </c>
      <c r="D94" s="110"/>
      <c r="E94" s="107" t="s">
        <v>66</v>
      </c>
      <c r="F94" s="107"/>
      <c r="G94" s="107"/>
      <c r="H94" s="136"/>
      <c r="I94" s="135"/>
      <c r="J94" s="137"/>
      <c r="K94" s="137"/>
    </row>
    <row r="95" spans="1:11" ht="18" customHeight="1" x14ac:dyDescent="0.2">
      <c r="C95" s="106" t="str">
        <f>IF(C7=0,"",C7)</f>
        <v>UNIDADE AURORA - HPR1</v>
      </c>
      <c r="D95" s="106"/>
      <c r="E95" s="160" t="str">
        <f>IF(E7=0,"",E7)</f>
        <v>LUCIANA VENÂNCIO</v>
      </c>
      <c r="F95" s="160"/>
      <c r="G95" s="160"/>
      <c r="H95" s="136"/>
      <c r="I95" s="135"/>
      <c r="J95" s="137"/>
      <c r="K95" s="137"/>
    </row>
    <row r="96" spans="1:11" ht="18" customHeight="1" x14ac:dyDescent="0.2">
      <c r="C96" s="153" t="s">
        <v>243</v>
      </c>
      <c r="D96" s="153"/>
      <c r="E96" s="153"/>
      <c r="F96" s="26" t="s">
        <v>10</v>
      </c>
      <c r="G96" s="26"/>
      <c r="H96" s="136"/>
      <c r="I96" s="135"/>
      <c r="J96" s="137"/>
      <c r="K96" s="137"/>
    </row>
    <row r="97" spans="1:11" ht="18" customHeight="1" x14ac:dyDescent="0.2">
      <c r="C97" s="153" t="s">
        <v>242</v>
      </c>
      <c r="D97" s="153"/>
      <c r="E97" s="153"/>
      <c r="F97" s="22">
        <f>F98+F101+F102+F103+F110+F108+F109</f>
        <v>51543.859999999993</v>
      </c>
      <c r="G97" s="22"/>
      <c r="H97" s="136"/>
      <c r="I97" s="135"/>
      <c r="J97" s="137"/>
      <c r="K97" s="137"/>
    </row>
    <row r="98" spans="1:11" ht="18" customHeight="1" x14ac:dyDescent="0.2">
      <c r="C98" s="152" t="s">
        <v>241</v>
      </c>
      <c r="D98" s="152"/>
      <c r="E98" s="152"/>
      <c r="F98" s="157">
        <f>SUM(F99:G100)</f>
        <v>870</v>
      </c>
      <c r="G98" s="157"/>
      <c r="H98" s="136"/>
      <c r="I98" s="135"/>
      <c r="J98" s="137"/>
      <c r="K98" s="137"/>
    </row>
    <row r="99" spans="1:11" ht="18" customHeight="1" x14ac:dyDescent="0.25">
      <c r="A99" s="149" t="s">
        <v>240</v>
      </c>
      <c r="B99" s="6" t="s">
        <v>239</v>
      </c>
      <c r="C99" s="148" t="s">
        <v>238</v>
      </c>
      <c r="D99" s="148"/>
      <c r="E99" s="148"/>
      <c r="F99" s="147">
        <f>SUMIF('[1]TCE - ANEXO IV - Preencher'!$D$1:$D$65536,'CONTÁBIL- FINANCEIRA '!A99,'[1]TCE - ANEXO IV - Preencher'!$N$1:$N$65536)</f>
        <v>0</v>
      </c>
      <c r="G99" s="147"/>
      <c r="H99" s="34"/>
      <c r="I99" s="135"/>
      <c r="J99" s="137"/>
      <c r="K99" s="137"/>
    </row>
    <row r="100" spans="1:11" ht="18" customHeight="1" x14ac:dyDescent="0.25">
      <c r="A100" s="149" t="s">
        <v>237</v>
      </c>
      <c r="B100" s="6" t="s">
        <v>236</v>
      </c>
      <c r="C100" s="148" t="s">
        <v>235</v>
      </c>
      <c r="D100" s="148"/>
      <c r="E100" s="148"/>
      <c r="F100" s="24">
        <f>SUMIF('[1]TCE - ANEXO IV - Preencher'!$D$1:$D$65536,'CONTÁBIL- FINANCEIRA '!A100,'[1]TCE - ANEXO IV - Preencher'!$N$1:$N$65536)</f>
        <v>870</v>
      </c>
      <c r="G100" s="24"/>
      <c r="H100" s="34"/>
      <c r="I100" s="135"/>
      <c r="J100" s="137"/>
      <c r="K100" s="137"/>
    </row>
    <row r="101" spans="1:11" ht="18" customHeight="1" x14ac:dyDescent="0.25">
      <c r="A101" s="149" t="s">
        <v>234</v>
      </c>
      <c r="B101" s="6" t="s">
        <v>233</v>
      </c>
      <c r="C101" s="154" t="s">
        <v>232</v>
      </c>
      <c r="D101" s="154"/>
      <c r="E101" s="154"/>
      <c r="F101" s="24">
        <f>SUMIF('[1]TCE - ANEXO IV - Preencher'!$D$1:$D$65536,'CONTÁBIL- FINANCEIRA '!A101,'[1]TCE - ANEXO IV - Preencher'!$N$1:$N$65536)</f>
        <v>15819.88</v>
      </c>
      <c r="G101" s="24"/>
      <c r="H101" s="34"/>
      <c r="I101" s="135"/>
      <c r="J101" s="137"/>
      <c r="K101" s="137"/>
    </row>
    <row r="102" spans="1:11" ht="18" customHeight="1" x14ac:dyDescent="0.25">
      <c r="A102" s="149" t="s">
        <v>231</v>
      </c>
      <c r="B102" s="6" t="s">
        <v>230</v>
      </c>
      <c r="C102" s="154" t="s">
        <v>229</v>
      </c>
      <c r="D102" s="154"/>
      <c r="E102" s="154"/>
      <c r="F102" s="24">
        <f>SUMIF('[1]TCE - ANEXO IV - Preencher'!$D$1:$D$65536,'CONTÁBIL- FINANCEIRA '!A102,'[1]TCE - ANEXO IV - Preencher'!$N$1:$N$65536)</f>
        <v>0</v>
      </c>
      <c r="G102" s="24"/>
      <c r="H102" s="34"/>
      <c r="I102" s="135"/>
      <c r="J102" s="137"/>
      <c r="K102" s="137"/>
    </row>
    <row r="103" spans="1:11" ht="18" customHeight="1" x14ac:dyDescent="0.2">
      <c r="C103" s="153" t="s">
        <v>228</v>
      </c>
      <c r="D103" s="153"/>
      <c r="E103" s="153"/>
      <c r="F103" s="22">
        <f>F104+F105+F106+F107</f>
        <v>34624.71</v>
      </c>
      <c r="G103" s="22"/>
      <c r="H103" s="136"/>
      <c r="I103" s="135"/>
      <c r="J103" s="137"/>
      <c r="K103" s="137"/>
    </row>
    <row r="104" spans="1:11" ht="18" customHeight="1" x14ac:dyDescent="0.25">
      <c r="A104" s="149" t="s">
        <v>227</v>
      </c>
      <c r="B104" s="6" t="s">
        <v>226</v>
      </c>
      <c r="C104" s="148" t="s">
        <v>225</v>
      </c>
      <c r="D104" s="148"/>
      <c r="E104" s="148"/>
      <c r="F104" s="147">
        <f>SUMIF('[1]TCE - ANEXO IV - Preencher'!$D$1:$D$65536,'CONTÁBIL- FINANCEIRA '!A104,'[1]TCE - ANEXO IV - Preencher'!$N$1:$N$65536)</f>
        <v>0</v>
      </c>
      <c r="G104" s="147"/>
      <c r="H104" s="34"/>
      <c r="I104" s="135"/>
      <c r="J104" s="137"/>
      <c r="K104" s="137"/>
    </row>
    <row r="105" spans="1:11" ht="18" customHeight="1" x14ac:dyDescent="0.25">
      <c r="A105" s="149" t="s">
        <v>224</v>
      </c>
      <c r="B105" s="6" t="s">
        <v>223</v>
      </c>
      <c r="C105" s="148" t="s">
        <v>222</v>
      </c>
      <c r="D105" s="148"/>
      <c r="E105" s="148"/>
      <c r="F105" s="24">
        <f>SUMIF('[1]TCE - ANEXO IV - Preencher'!$D$1:$D$65536,'CONTÁBIL- FINANCEIRA '!A105,'[1]TCE - ANEXO IV - Preencher'!$N$1:$N$65536)</f>
        <v>23224.71</v>
      </c>
      <c r="G105" s="24"/>
      <c r="H105" s="34"/>
      <c r="I105" s="135"/>
      <c r="J105" s="137"/>
      <c r="K105" s="137"/>
    </row>
    <row r="106" spans="1:11" ht="18" customHeight="1" x14ac:dyDescent="0.25">
      <c r="A106" s="149" t="s">
        <v>221</v>
      </c>
      <c r="B106" s="6" t="s">
        <v>220</v>
      </c>
      <c r="C106" s="148" t="s">
        <v>219</v>
      </c>
      <c r="D106" s="148"/>
      <c r="E106" s="148"/>
      <c r="F106" s="24">
        <f>SUMIF('[1]TCE - ANEXO IV - Preencher'!$D$1:$D$65536,'CONTÁBIL- FINANCEIRA '!A106,'[1]TCE - ANEXO IV - Preencher'!$N$1:$N$65536)</f>
        <v>0</v>
      </c>
      <c r="G106" s="24"/>
      <c r="H106" s="34"/>
      <c r="I106" s="135"/>
      <c r="J106" s="137"/>
      <c r="K106" s="137"/>
    </row>
    <row r="107" spans="1:11" ht="18" customHeight="1" x14ac:dyDescent="0.25">
      <c r="A107" s="149" t="s">
        <v>218</v>
      </c>
      <c r="B107" s="6" t="s">
        <v>192</v>
      </c>
      <c r="C107" s="148" t="s">
        <v>217</v>
      </c>
      <c r="D107" s="148"/>
      <c r="E107" s="148"/>
      <c r="F107" s="24">
        <f>SUMIF('[1]TCE - ANEXO IV - Preencher'!$D$1:$D$65536,'CONTÁBIL- FINANCEIRA '!A107,'[1]TCE - ANEXO IV - Preencher'!$N$1:$N$65536)</f>
        <v>11400</v>
      </c>
      <c r="G107" s="24"/>
      <c r="H107" s="34"/>
      <c r="I107" s="135"/>
      <c r="J107" s="137"/>
      <c r="K107" s="137"/>
    </row>
    <row r="108" spans="1:11" ht="18" customHeight="1" x14ac:dyDescent="0.25">
      <c r="A108" s="149" t="s">
        <v>216</v>
      </c>
      <c r="B108" s="6" t="s">
        <v>215</v>
      </c>
      <c r="C108" s="148" t="s">
        <v>214</v>
      </c>
      <c r="D108" s="148"/>
      <c r="E108" s="148"/>
      <c r="F108" s="24">
        <f>SUMIF('[1]TCE - ANEXO IV - Preencher'!$D$1:$D$65536,'CONTÁBIL- FINANCEIRA '!A108,'[1]TCE - ANEXO IV - Preencher'!$N$1:$N$65536)</f>
        <v>0</v>
      </c>
      <c r="G108" s="24"/>
      <c r="H108" s="34"/>
      <c r="I108" s="135"/>
      <c r="J108" s="137"/>
      <c r="K108" s="137"/>
    </row>
    <row r="109" spans="1:11" ht="18" customHeight="1" x14ac:dyDescent="0.25">
      <c r="A109" s="149" t="s">
        <v>213</v>
      </c>
      <c r="B109" s="6" t="s">
        <v>212</v>
      </c>
      <c r="C109" s="148" t="s">
        <v>211</v>
      </c>
      <c r="D109" s="148"/>
      <c r="E109" s="148"/>
      <c r="F109" s="147">
        <f>SUMIF('[1]TCE - ANEXO IV - Preencher'!$D$1:$D$65536,'CONTÁBIL- FINANCEIRA '!A109,'[1]TCE - ANEXO IV - Preencher'!$N$1:$N$65536)</f>
        <v>0</v>
      </c>
      <c r="G109" s="147"/>
      <c r="H109" s="34"/>
      <c r="I109" s="135"/>
      <c r="J109" s="137"/>
      <c r="K109" s="137"/>
    </row>
    <row r="110" spans="1:11" ht="18" customHeight="1" x14ac:dyDescent="0.2">
      <c r="C110" s="152" t="s">
        <v>210</v>
      </c>
      <c r="D110" s="152"/>
      <c r="E110" s="152"/>
      <c r="F110" s="157">
        <f>F111+F112</f>
        <v>229.27</v>
      </c>
      <c r="G110" s="157"/>
      <c r="H110" s="136"/>
      <c r="I110" s="135"/>
      <c r="J110" s="137"/>
      <c r="K110" s="137"/>
    </row>
    <row r="111" spans="1:11" ht="18" customHeight="1" x14ac:dyDescent="0.2">
      <c r="A111" t="s">
        <v>209</v>
      </c>
      <c r="B111" s="6" t="s">
        <v>127</v>
      </c>
      <c r="C111" s="148" t="s">
        <v>208</v>
      </c>
      <c r="D111" s="148"/>
      <c r="E111" s="148"/>
      <c r="F111" s="147">
        <f>SUMIF('[1]TCE - ANEXO IV - Preencher'!$D$1:$D$65536,'CONTÁBIL- FINANCEIRA '!A111,'[1]TCE - ANEXO IV - Preencher'!$N$1:$N$65536)</f>
        <v>0</v>
      </c>
      <c r="G111" s="147"/>
      <c r="H111" s="34"/>
      <c r="I111" s="135"/>
      <c r="J111" s="137"/>
      <c r="K111" s="137"/>
    </row>
    <row r="112" spans="1:11" ht="18" customHeight="1" x14ac:dyDescent="0.25">
      <c r="A112" s="149" t="s">
        <v>207</v>
      </c>
      <c r="B112" s="6" t="s">
        <v>137</v>
      </c>
      <c r="C112" s="148" t="s">
        <v>206</v>
      </c>
      <c r="D112" s="148"/>
      <c r="E112" s="148"/>
      <c r="F112" s="24">
        <f>SUMIF('[1]TCE - ANEXO IV - Preencher'!$D$1:$D$65536,'CONTÁBIL- FINANCEIRA '!A112,'[1]TCE - ANEXO IV - Preencher'!$N$1:$N$65536)</f>
        <v>229.27</v>
      </c>
      <c r="G112" s="24"/>
      <c r="H112" s="34"/>
      <c r="I112" s="135"/>
      <c r="J112" s="137"/>
      <c r="K112" s="137"/>
    </row>
    <row r="113" spans="1:11" ht="18" customHeight="1" x14ac:dyDescent="0.2">
      <c r="C113" s="153" t="s">
        <v>205</v>
      </c>
      <c r="D113" s="153"/>
      <c r="E113" s="153"/>
      <c r="F113" s="22">
        <f>F114+F129+F133</f>
        <v>1673819.12</v>
      </c>
      <c r="G113" s="22"/>
      <c r="H113" s="146"/>
      <c r="I113" s="135"/>
      <c r="J113" s="137"/>
      <c r="K113" s="137"/>
    </row>
    <row r="114" spans="1:11" ht="18" customHeight="1" x14ac:dyDescent="0.2">
      <c r="C114" s="153" t="s">
        <v>204</v>
      </c>
      <c r="D114" s="153"/>
      <c r="E114" s="153"/>
      <c r="F114" s="22">
        <f>F115+F122+F126</f>
        <v>1146420.76</v>
      </c>
      <c r="G114" s="22"/>
      <c r="H114" s="136"/>
      <c r="I114" s="135"/>
      <c r="J114" s="137"/>
      <c r="K114" s="137"/>
    </row>
    <row r="115" spans="1:11" ht="18" customHeight="1" x14ac:dyDescent="0.2">
      <c r="C115" s="152" t="s">
        <v>203</v>
      </c>
      <c r="D115" s="152"/>
      <c r="E115" s="152"/>
      <c r="F115" s="157">
        <f>SUM(F116:G121)</f>
        <v>994310.68</v>
      </c>
      <c r="G115" s="157"/>
      <c r="H115" s="136"/>
      <c r="I115" s="135"/>
      <c r="J115" s="137"/>
      <c r="K115" s="137"/>
    </row>
    <row r="116" spans="1:11" ht="18" customHeight="1" x14ac:dyDescent="0.25">
      <c r="A116" s="149" t="s">
        <v>202</v>
      </c>
      <c r="B116" s="6" t="s">
        <v>169</v>
      </c>
      <c r="C116" s="154" t="s">
        <v>201</v>
      </c>
      <c r="D116" s="154"/>
      <c r="E116" s="154"/>
      <c r="F116" s="24">
        <f>SUMIF('[1]TCE - ANEXO IV - Preencher'!$D$1:$D$65536,'CONTÁBIL- FINANCEIRA '!A116,'[1]TCE - ANEXO IV - Preencher'!$N$1:$N$65536)</f>
        <v>763074.4</v>
      </c>
      <c r="G116" s="24"/>
      <c r="H116" s="34"/>
      <c r="I116" s="135"/>
      <c r="J116" s="137"/>
      <c r="K116" s="137"/>
    </row>
    <row r="117" spans="1:11" ht="18" customHeight="1" x14ac:dyDescent="0.25">
      <c r="A117" s="149" t="s">
        <v>200</v>
      </c>
      <c r="B117" s="6" t="s">
        <v>146</v>
      </c>
      <c r="C117" s="154" t="s">
        <v>199</v>
      </c>
      <c r="D117" s="154"/>
      <c r="E117" s="154"/>
      <c r="F117" s="24">
        <f>SUMIF('[1]TCE - ANEXO IV - Preencher'!$D$1:$D$65536,'CONTÁBIL- FINANCEIRA '!A117,'[1]TCE - ANEXO IV - Preencher'!$N$1:$N$65536)</f>
        <v>81974.820000000007</v>
      </c>
      <c r="G117" s="24"/>
      <c r="H117" s="34"/>
      <c r="I117" s="135"/>
      <c r="J117" s="137"/>
      <c r="K117" s="137"/>
    </row>
    <row r="118" spans="1:11" ht="18" customHeight="1" x14ac:dyDescent="0.25">
      <c r="A118" s="149" t="s">
        <v>198</v>
      </c>
      <c r="B118" s="6" t="s">
        <v>169</v>
      </c>
      <c r="C118" s="154" t="s">
        <v>197</v>
      </c>
      <c r="D118" s="154"/>
      <c r="E118" s="154"/>
      <c r="F118" s="24">
        <f>SUMIF('[1]TCE - ANEXO IV - Preencher'!$D$1:$D$65536,'CONTÁBIL- FINANCEIRA '!A118,'[1]TCE - ANEXO IV - Preencher'!$N$1:$N$65536)</f>
        <v>138707.29999999999</v>
      </c>
      <c r="G118" s="24"/>
      <c r="H118" s="34"/>
      <c r="I118" s="135"/>
      <c r="J118" s="137"/>
      <c r="K118" s="137"/>
    </row>
    <row r="119" spans="1:11" ht="18" customHeight="1" x14ac:dyDescent="0.25">
      <c r="A119" s="149" t="s">
        <v>196</v>
      </c>
      <c r="B119" s="6" t="s">
        <v>195</v>
      </c>
      <c r="C119" s="154" t="s">
        <v>194</v>
      </c>
      <c r="D119" s="154"/>
      <c r="E119" s="154"/>
      <c r="F119" s="24">
        <f>SUMIF('[1]TCE - ANEXO IV - Preencher'!$D$1:$D$65536,'CONTÁBIL- FINANCEIRA '!A119,'[1]TCE - ANEXO IV - Preencher'!$N$1:$N$65536)</f>
        <v>0</v>
      </c>
      <c r="G119" s="24"/>
      <c r="H119" s="34"/>
      <c r="I119" s="135"/>
      <c r="J119" s="137"/>
      <c r="K119" s="137"/>
    </row>
    <row r="120" spans="1:11" ht="18" customHeight="1" x14ac:dyDescent="0.25">
      <c r="A120" s="149" t="s">
        <v>193</v>
      </c>
      <c r="B120" s="6" t="s">
        <v>192</v>
      </c>
      <c r="C120" s="159" t="s">
        <v>191</v>
      </c>
      <c r="D120" s="159"/>
      <c r="E120" s="159"/>
      <c r="F120" s="24">
        <f>SUMIF('[1]TCE - ANEXO IV - Preencher'!$D$1:$D$65536,'CONTÁBIL- FINANCEIRA '!A120,'[1]TCE - ANEXO IV - Preencher'!$N$1:$N$65536)</f>
        <v>10554.16</v>
      </c>
      <c r="G120" s="24"/>
      <c r="H120" s="34"/>
      <c r="I120" s="135"/>
      <c r="J120" s="137"/>
      <c r="K120" s="137"/>
    </row>
    <row r="121" spans="1:11" ht="18" customHeight="1" x14ac:dyDescent="0.25">
      <c r="A121" s="149" t="s">
        <v>190</v>
      </c>
      <c r="B121" s="6" t="s">
        <v>137</v>
      </c>
      <c r="C121" s="154" t="s">
        <v>189</v>
      </c>
      <c r="D121" s="154"/>
      <c r="E121" s="154"/>
      <c r="F121" s="24">
        <f>SUMIF('[1]TCE - ANEXO IV - Preencher'!$D$1:$D$65536,'CONTÁBIL- FINANCEIRA '!A121,'[1]TCE - ANEXO IV - Preencher'!$N$1:$N$65536)</f>
        <v>0</v>
      </c>
      <c r="G121" s="24"/>
      <c r="H121" s="34"/>
      <c r="I121" s="135"/>
      <c r="J121" s="137"/>
      <c r="K121" s="137"/>
    </row>
    <row r="122" spans="1:11" ht="18" customHeight="1" x14ac:dyDescent="0.2">
      <c r="C122" s="152" t="s">
        <v>188</v>
      </c>
      <c r="D122" s="152"/>
      <c r="E122" s="152"/>
      <c r="F122" s="157">
        <f>SUM(F123:G125)</f>
        <v>152110.08000000002</v>
      </c>
      <c r="G122" s="157"/>
      <c r="H122" s="136"/>
      <c r="I122" s="135"/>
      <c r="J122" s="137"/>
      <c r="K122" s="137"/>
    </row>
    <row r="123" spans="1:11" ht="18" customHeight="1" x14ac:dyDescent="0.25">
      <c r="A123" s="149" t="s">
        <v>187</v>
      </c>
      <c r="B123" s="6" t="s">
        <v>172</v>
      </c>
      <c r="C123" s="154" t="s">
        <v>186</v>
      </c>
      <c r="D123" s="154"/>
      <c r="E123" s="154"/>
      <c r="F123" s="24">
        <f>[1]RPA!K2</f>
        <v>41403.58</v>
      </c>
      <c r="G123" s="24"/>
      <c r="H123" s="34"/>
      <c r="I123" s="135"/>
      <c r="J123" s="137"/>
      <c r="K123" s="137"/>
    </row>
    <row r="124" spans="1:11" ht="18" customHeight="1" x14ac:dyDescent="0.2">
      <c r="A124" t="s">
        <v>185</v>
      </c>
      <c r="B124" s="6" t="s">
        <v>133</v>
      </c>
      <c r="C124" s="154" t="s">
        <v>184</v>
      </c>
      <c r="D124" s="154"/>
      <c r="E124" s="154"/>
      <c r="F124" s="24">
        <f>[1]RPA!K3</f>
        <v>110706.50000000001</v>
      </c>
      <c r="G124" s="24"/>
      <c r="H124" s="34"/>
      <c r="I124" s="135"/>
      <c r="J124" s="137"/>
      <c r="K124" s="137"/>
    </row>
    <row r="125" spans="1:11" ht="18" customHeight="1" x14ac:dyDescent="0.2">
      <c r="A125" t="s">
        <v>183</v>
      </c>
      <c r="B125" s="6" t="s">
        <v>172</v>
      </c>
      <c r="C125" s="148" t="s">
        <v>182</v>
      </c>
      <c r="D125" s="148"/>
      <c r="E125" s="148"/>
      <c r="F125" s="147">
        <f>[1]RPA!K4</f>
        <v>0</v>
      </c>
      <c r="G125" s="147"/>
      <c r="H125" s="34"/>
      <c r="I125" s="135"/>
      <c r="J125" s="137"/>
      <c r="K125" s="137"/>
    </row>
    <row r="126" spans="1:11" ht="18" customHeight="1" x14ac:dyDescent="0.2">
      <c r="C126" s="152" t="s">
        <v>181</v>
      </c>
      <c r="D126" s="152"/>
      <c r="E126" s="152"/>
      <c r="F126" s="157">
        <f>F127+F128</f>
        <v>0</v>
      </c>
      <c r="G126" s="157"/>
      <c r="H126" s="136"/>
      <c r="I126" s="135"/>
      <c r="J126" s="137"/>
      <c r="K126" s="137"/>
    </row>
    <row r="127" spans="1:11" ht="18" customHeight="1" x14ac:dyDescent="0.25">
      <c r="A127" s="149" t="s">
        <v>180</v>
      </c>
      <c r="B127" s="6" t="s">
        <v>169</v>
      </c>
      <c r="C127" s="154" t="s">
        <v>179</v>
      </c>
      <c r="D127" s="154"/>
      <c r="E127" s="154"/>
      <c r="F127" s="24">
        <f>SUMIF('[1]TCE - ANEXO IV - Preencher'!$D$1:$D$65536,'CONTÁBIL- FINANCEIRA '!A127,'[1]TCE - ANEXO IV - Preencher'!$N$1:$N$65536)</f>
        <v>0</v>
      </c>
      <c r="G127" s="24"/>
      <c r="H127" s="34"/>
      <c r="I127" s="135"/>
      <c r="J127" s="137"/>
      <c r="K127" s="137"/>
    </row>
    <row r="128" spans="1:11" ht="18" customHeight="1" x14ac:dyDescent="0.25">
      <c r="A128" s="149" t="s">
        <v>178</v>
      </c>
      <c r="B128" s="6" t="s">
        <v>169</v>
      </c>
      <c r="C128" s="154" t="s">
        <v>177</v>
      </c>
      <c r="D128" s="154"/>
      <c r="E128" s="154"/>
      <c r="F128" s="24">
        <f>SUMIF('[1]TCE - ANEXO IV - Preencher'!$D$1:$D$65536,'CONTÁBIL- FINANCEIRA '!A128,'[1]TCE - ANEXO IV - Preencher'!$N$1:$N$65536)</f>
        <v>0</v>
      </c>
      <c r="G128" s="24"/>
      <c r="H128" s="34"/>
      <c r="I128" s="135"/>
      <c r="J128" s="137"/>
      <c r="K128" s="137"/>
    </row>
    <row r="129" spans="1:11" ht="18" customHeight="1" x14ac:dyDescent="0.2">
      <c r="C129" s="153" t="s">
        <v>176</v>
      </c>
      <c r="D129" s="153"/>
      <c r="E129" s="153"/>
      <c r="F129" s="22">
        <f>SUM(F130:F132)</f>
        <v>0</v>
      </c>
      <c r="G129" s="22"/>
      <c r="H129" s="136"/>
      <c r="I129" s="135"/>
      <c r="J129" s="137"/>
      <c r="K129" s="137"/>
    </row>
    <row r="130" spans="1:11" ht="18" customHeight="1" x14ac:dyDescent="0.25">
      <c r="A130" s="149" t="s">
        <v>175</v>
      </c>
      <c r="B130" s="6" t="s">
        <v>169</v>
      </c>
      <c r="C130" s="154" t="s">
        <v>174</v>
      </c>
      <c r="D130" s="154"/>
      <c r="E130" s="154"/>
      <c r="F130" s="24">
        <f>SUMIF('[1]TCE - ANEXO IV - Preencher'!$D$1:$D$65536,'CONTÁBIL- FINANCEIRA '!A130,'[1]TCE - ANEXO IV - Preencher'!$N$1:$N$65536)</f>
        <v>0</v>
      </c>
      <c r="G130" s="24"/>
      <c r="H130" s="34"/>
      <c r="I130" s="135"/>
      <c r="J130" s="137"/>
      <c r="K130" s="137"/>
    </row>
    <row r="131" spans="1:11" ht="18" customHeight="1" x14ac:dyDescent="0.2">
      <c r="A131" t="s">
        <v>173</v>
      </c>
      <c r="B131" s="6" t="s">
        <v>172</v>
      </c>
      <c r="C131" s="154" t="s">
        <v>171</v>
      </c>
      <c r="D131" s="154"/>
      <c r="E131" s="154"/>
      <c r="F131" s="24">
        <f>[1]RPA!K5</f>
        <v>0</v>
      </c>
      <c r="G131" s="24"/>
      <c r="H131" s="34"/>
      <c r="I131" s="135"/>
      <c r="J131" s="137"/>
      <c r="K131" s="137"/>
    </row>
    <row r="132" spans="1:11" ht="18" customHeight="1" x14ac:dyDescent="0.25">
      <c r="A132" s="149" t="s">
        <v>170</v>
      </c>
      <c r="B132" s="6" t="s">
        <v>169</v>
      </c>
      <c r="C132" s="154" t="s">
        <v>168</v>
      </c>
      <c r="D132" s="154"/>
      <c r="E132" s="154"/>
      <c r="F132" s="24">
        <f>SUMIF('[1]TCE - ANEXO IV - Preencher'!$D$1:$D$65536,'CONTÁBIL- FINANCEIRA '!A132,'[1]TCE - ANEXO IV - Preencher'!$N$1:$N$65536)</f>
        <v>0</v>
      </c>
      <c r="G132" s="24"/>
      <c r="H132" s="34"/>
      <c r="I132" s="135"/>
      <c r="J132" s="137"/>
      <c r="K132" s="137"/>
    </row>
    <row r="133" spans="1:11" ht="18" customHeight="1" x14ac:dyDescent="0.2">
      <c r="C133" s="153" t="s">
        <v>167</v>
      </c>
      <c r="D133" s="153"/>
      <c r="E133" s="153"/>
      <c r="F133" s="22">
        <f>F134+F147</f>
        <v>527398.36</v>
      </c>
      <c r="G133" s="22"/>
      <c r="H133" s="156"/>
      <c r="I133" s="135"/>
      <c r="J133" s="137"/>
      <c r="K133" s="137"/>
    </row>
    <row r="134" spans="1:11" ht="18" customHeight="1" x14ac:dyDescent="0.2">
      <c r="C134" s="152" t="s">
        <v>166</v>
      </c>
      <c r="D134" s="152"/>
      <c r="E134" s="152"/>
      <c r="F134" s="157">
        <f>F135+SUM(F139:F146)</f>
        <v>485484.69999999995</v>
      </c>
      <c r="G134" s="157"/>
      <c r="H134" s="158"/>
      <c r="I134" s="135"/>
      <c r="J134" s="137"/>
      <c r="K134" s="137"/>
    </row>
    <row r="135" spans="1:11" ht="18" customHeight="1" x14ac:dyDescent="0.2">
      <c r="C135" s="152" t="s">
        <v>165</v>
      </c>
      <c r="D135" s="152"/>
      <c r="E135" s="152"/>
      <c r="F135" s="157">
        <f>F136+F137+F138</f>
        <v>29191.200000000001</v>
      </c>
      <c r="G135" s="157"/>
      <c r="H135" s="156"/>
      <c r="I135" s="135"/>
      <c r="J135" s="137"/>
      <c r="K135" s="137"/>
    </row>
    <row r="136" spans="1:11" ht="18" customHeight="1" x14ac:dyDescent="0.25">
      <c r="A136" s="149" t="s">
        <v>164</v>
      </c>
      <c r="B136" s="6" t="s">
        <v>159</v>
      </c>
      <c r="C136" s="154" t="s">
        <v>163</v>
      </c>
      <c r="D136" s="154"/>
      <c r="E136" s="154"/>
      <c r="F136" s="24">
        <f>SUMIF('[1]TCE - ANEXO IV - Preencher'!$D$1:$D$65536,'CONTÁBIL- FINANCEIRA '!A136,'[1]TCE - ANEXO IV - Preencher'!$N$1:$N$65536)</f>
        <v>29191.200000000001</v>
      </c>
      <c r="G136" s="24"/>
      <c r="H136" s="34"/>
      <c r="I136" s="135"/>
      <c r="J136" s="137"/>
      <c r="K136" s="137"/>
    </row>
    <row r="137" spans="1:11" ht="18" customHeight="1" x14ac:dyDescent="0.25">
      <c r="A137" s="149" t="s">
        <v>162</v>
      </c>
      <c r="B137" s="6" t="s">
        <v>159</v>
      </c>
      <c r="C137" s="148" t="s">
        <v>161</v>
      </c>
      <c r="D137" s="148"/>
      <c r="E137" s="148"/>
      <c r="F137" s="24">
        <f>SUMIF('[1]TCE - ANEXO IV - Preencher'!$D$1:$D$65536,'CONTÁBIL- FINANCEIRA '!A137,'[1]TCE - ANEXO IV - Preencher'!$N$1:$N$65536)</f>
        <v>0</v>
      </c>
      <c r="G137" s="24"/>
      <c r="H137" s="34"/>
      <c r="I137" s="135"/>
      <c r="J137" s="137"/>
      <c r="K137" s="137"/>
    </row>
    <row r="138" spans="1:11" ht="18" customHeight="1" x14ac:dyDescent="0.25">
      <c r="A138" s="149" t="s">
        <v>160</v>
      </c>
      <c r="B138" s="6" t="s">
        <v>159</v>
      </c>
      <c r="C138" s="148" t="s">
        <v>158</v>
      </c>
      <c r="D138" s="148"/>
      <c r="E138" s="148"/>
      <c r="F138" s="24">
        <f>SUMIF('[1]TCE - ANEXO IV - Preencher'!$D$1:$D$65536,'CONTÁBIL- FINANCEIRA '!A138,'[1]TCE - ANEXO IV - Preencher'!$N$1:$N$65536)</f>
        <v>0</v>
      </c>
      <c r="G138" s="24"/>
      <c r="H138" s="34"/>
      <c r="I138" s="135"/>
      <c r="J138" s="137"/>
      <c r="K138" s="137"/>
    </row>
    <row r="139" spans="1:11" ht="18" customHeight="1" x14ac:dyDescent="0.25">
      <c r="A139" s="149" t="s">
        <v>157</v>
      </c>
      <c r="B139" s="6" t="s">
        <v>143</v>
      </c>
      <c r="C139" s="154" t="s">
        <v>156</v>
      </c>
      <c r="D139" s="154"/>
      <c r="E139" s="154"/>
      <c r="F139" s="24">
        <f>SUMIF('[1]TCE - ANEXO IV - Preencher'!$D$1:$D$65536,'CONTÁBIL- FINANCEIRA '!A139,'[1]TCE - ANEXO IV - Preencher'!$N$1:$N$65536)</f>
        <v>43171.839999999997</v>
      </c>
      <c r="G139" s="24"/>
      <c r="H139" s="34"/>
      <c r="I139" s="135"/>
      <c r="J139" s="137"/>
      <c r="K139" s="137"/>
    </row>
    <row r="140" spans="1:11" ht="18" customHeight="1" x14ac:dyDescent="0.25">
      <c r="A140" s="149" t="s">
        <v>155</v>
      </c>
      <c r="B140" s="6" t="s">
        <v>154</v>
      </c>
      <c r="C140" s="154" t="s">
        <v>153</v>
      </c>
      <c r="D140" s="154"/>
      <c r="E140" s="154"/>
      <c r="F140" s="24">
        <f>SUMIF('[1]TCE - ANEXO IV - Preencher'!$D$1:$D$65536,'CONTÁBIL- FINANCEIRA '!A140,'[1]TCE - ANEXO IV - Preencher'!$N$1:$N$65536)</f>
        <v>0</v>
      </c>
      <c r="G140" s="24"/>
      <c r="H140" s="34"/>
      <c r="I140" s="135"/>
      <c r="J140" s="137"/>
      <c r="K140" s="137"/>
    </row>
    <row r="141" spans="1:11" ht="18" customHeight="1" x14ac:dyDescent="0.25">
      <c r="A141" s="149" t="s">
        <v>152</v>
      </c>
      <c r="B141" s="6" t="s">
        <v>151</v>
      </c>
      <c r="C141" s="155" t="s">
        <v>150</v>
      </c>
      <c r="D141" s="155"/>
      <c r="E141" s="155"/>
      <c r="F141" s="24">
        <f>SUMIF('[1]TCE - ANEXO IV - Preencher'!$D$1:$D$65536,'CONTÁBIL- FINANCEIRA '!A141,'[1]TCE - ANEXO IV - Preencher'!$N$1:$N$65536)</f>
        <v>0</v>
      </c>
      <c r="G141" s="24"/>
      <c r="H141" s="34"/>
      <c r="I141" s="135"/>
      <c r="J141" s="137"/>
      <c r="K141" s="137"/>
    </row>
    <row r="142" spans="1:11" ht="18" customHeight="1" x14ac:dyDescent="0.25">
      <c r="A142" s="149" t="s">
        <v>149</v>
      </c>
      <c r="B142" s="6" t="s">
        <v>137</v>
      </c>
      <c r="C142" s="154" t="s">
        <v>148</v>
      </c>
      <c r="D142" s="154"/>
      <c r="E142" s="154"/>
      <c r="F142" s="24">
        <f>SUMIF('[1]TCE - ANEXO IV - Preencher'!$D$1:$D$65536,'CONTÁBIL- FINANCEIRA '!A142,'[1]TCE - ANEXO IV - Preencher'!$N$1:$N$65536)</f>
        <v>6200</v>
      </c>
      <c r="G142" s="24"/>
      <c r="H142" s="34"/>
      <c r="I142" s="135"/>
      <c r="J142" s="137"/>
      <c r="K142" s="137"/>
    </row>
    <row r="143" spans="1:11" ht="18" customHeight="1" x14ac:dyDescent="0.25">
      <c r="A143" s="149" t="s">
        <v>147</v>
      </c>
      <c r="B143" s="6" t="s">
        <v>146</v>
      </c>
      <c r="C143" s="148" t="s">
        <v>145</v>
      </c>
      <c r="D143" s="148"/>
      <c r="E143" s="148"/>
      <c r="F143" s="24">
        <f>SUMIF('[1]TCE - ANEXO IV - Preencher'!$D$1:$D$65536,'CONTÁBIL- FINANCEIRA '!A143,'[1]TCE - ANEXO IV - Preencher'!$N$1:$N$65536)</f>
        <v>8100</v>
      </c>
      <c r="G143" s="24"/>
      <c r="H143" s="34"/>
      <c r="I143" s="135"/>
      <c r="J143" s="137"/>
      <c r="K143" s="137"/>
    </row>
    <row r="144" spans="1:11" ht="18" customHeight="1" x14ac:dyDescent="0.25">
      <c r="A144" s="149" t="s">
        <v>144</v>
      </c>
      <c r="B144" s="6" t="s">
        <v>143</v>
      </c>
      <c r="C144" s="148" t="s">
        <v>142</v>
      </c>
      <c r="D144" s="148"/>
      <c r="E144" s="148"/>
      <c r="F144" s="24">
        <f>SUMIF('[1]TCE - ANEXO IV - Preencher'!$D$1:$D$65536,'CONTÁBIL- FINANCEIRA '!A144,'[1]TCE - ANEXO IV - Preencher'!$N$1:$N$65536)</f>
        <v>1350</v>
      </c>
      <c r="G144" s="24"/>
      <c r="H144" s="34"/>
      <c r="I144" s="135"/>
      <c r="J144" s="137"/>
      <c r="K144" s="137"/>
    </row>
    <row r="145" spans="1:11" ht="18" customHeight="1" x14ac:dyDescent="0.25">
      <c r="A145" s="149" t="s">
        <v>141</v>
      </c>
      <c r="B145" s="6" t="s">
        <v>140</v>
      </c>
      <c r="C145" s="154" t="s">
        <v>139</v>
      </c>
      <c r="D145" s="154"/>
      <c r="E145" s="154"/>
      <c r="F145" s="24">
        <f>SUMIF('[1]TCE - ANEXO IV - Preencher'!$D$1:$D$65536,'CONTÁBIL- FINANCEIRA '!A145,'[1]TCE - ANEXO IV - Preencher'!$N$1:$N$65536)</f>
        <v>375741</v>
      </c>
      <c r="G145" s="24"/>
      <c r="H145" s="34"/>
      <c r="I145" s="135"/>
      <c r="J145" s="137"/>
      <c r="K145" s="137"/>
    </row>
    <row r="146" spans="1:11" ht="18" customHeight="1" x14ac:dyDescent="0.25">
      <c r="A146" s="149" t="s">
        <v>138</v>
      </c>
      <c r="B146" s="6" t="s">
        <v>137</v>
      </c>
      <c r="C146" s="154" t="s">
        <v>136</v>
      </c>
      <c r="D146" s="154"/>
      <c r="E146" s="154"/>
      <c r="F146" s="24">
        <f>SUMIF('[1]TCE - ANEXO IV - Preencher'!$D$1:$D$65536,'CONTÁBIL- FINANCEIRA '!A146,'[1]TCE - ANEXO IV - Preencher'!$N$1:$N$65536)</f>
        <v>21730.66</v>
      </c>
      <c r="G146" s="24"/>
      <c r="H146" s="34"/>
      <c r="I146" s="135"/>
      <c r="J146" s="137"/>
      <c r="K146" s="137"/>
    </row>
    <row r="147" spans="1:11" ht="18" customHeight="1" x14ac:dyDescent="0.2">
      <c r="C147" s="153" t="s">
        <v>135</v>
      </c>
      <c r="D147" s="153"/>
      <c r="E147" s="153"/>
      <c r="F147" s="22">
        <f>SUM(F148:G150)</f>
        <v>41913.660000000003</v>
      </c>
      <c r="G147" s="22"/>
      <c r="H147" s="34"/>
      <c r="I147" s="135"/>
      <c r="J147" s="137"/>
      <c r="K147" s="137"/>
    </row>
    <row r="148" spans="1:11" ht="18" customHeight="1" x14ac:dyDescent="0.2">
      <c r="A148" t="s">
        <v>134</v>
      </c>
      <c r="B148" s="6" t="s">
        <v>133</v>
      </c>
      <c r="C148" s="148" t="s">
        <v>132</v>
      </c>
      <c r="D148" s="148"/>
      <c r="E148" s="148"/>
      <c r="F148" s="24">
        <f>[1]RPA!K6</f>
        <v>10760</v>
      </c>
      <c r="G148" s="24"/>
      <c r="H148" s="34"/>
      <c r="I148" s="135"/>
      <c r="J148" s="137"/>
      <c r="K148" s="137"/>
    </row>
    <row r="149" spans="1:11" ht="18" customHeight="1" x14ac:dyDescent="0.2">
      <c r="A149" t="s">
        <v>131</v>
      </c>
      <c r="B149" s="6" t="s">
        <v>130</v>
      </c>
      <c r="C149" s="148" t="s">
        <v>129</v>
      </c>
      <c r="D149" s="148"/>
      <c r="E149" s="148"/>
      <c r="F149" s="24">
        <f>[1]RPA!K7</f>
        <v>31153.66</v>
      </c>
      <c r="G149" s="24"/>
      <c r="H149" s="34"/>
      <c r="I149" s="135"/>
      <c r="J149" s="137"/>
      <c r="K149" s="137"/>
    </row>
    <row r="150" spans="1:11" ht="18" customHeight="1" x14ac:dyDescent="0.2">
      <c r="A150" t="s">
        <v>128</v>
      </c>
      <c r="B150" s="6" t="s">
        <v>127</v>
      </c>
      <c r="C150" s="148" t="s">
        <v>126</v>
      </c>
      <c r="D150" s="148"/>
      <c r="E150" s="148"/>
      <c r="F150" s="147">
        <f>[1]RPA!K8</f>
        <v>0</v>
      </c>
      <c r="G150" s="147"/>
      <c r="H150" s="34"/>
      <c r="I150" s="135"/>
      <c r="J150" s="137"/>
      <c r="K150" s="137"/>
    </row>
    <row r="151" spans="1:11" ht="18" customHeight="1" x14ac:dyDescent="0.2">
      <c r="C151" s="153" t="s">
        <v>125</v>
      </c>
      <c r="D151" s="153"/>
      <c r="E151" s="153"/>
      <c r="F151" s="22">
        <f>F152+F159</f>
        <v>0</v>
      </c>
      <c r="G151" s="22"/>
      <c r="H151" s="136"/>
      <c r="I151" s="135"/>
      <c r="J151" s="137"/>
      <c r="K151" s="137"/>
    </row>
    <row r="152" spans="1:11" ht="18" customHeight="1" x14ac:dyDescent="0.2">
      <c r="C152" s="153" t="s">
        <v>124</v>
      </c>
      <c r="D152" s="153"/>
      <c r="E152" s="153"/>
      <c r="F152" s="144">
        <f>F153+F157+F158</f>
        <v>0</v>
      </c>
      <c r="G152" s="144"/>
      <c r="H152" s="136"/>
      <c r="I152" s="135"/>
      <c r="J152" s="137"/>
      <c r="K152" s="137"/>
    </row>
    <row r="153" spans="1:11" ht="18" customHeight="1" x14ac:dyDescent="0.2">
      <c r="C153" s="152" t="s">
        <v>123</v>
      </c>
      <c r="D153" s="152"/>
      <c r="E153" s="152"/>
      <c r="F153" s="150">
        <f>SUM(F154:G156)</f>
        <v>0</v>
      </c>
      <c r="G153" s="150"/>
      <c r="H153" s="136"/>
      <c r="I153" s="135"/>
      <c r="J153" s="137"/>
      <c r="K153" s="137"/>
    </row>
    <row r="154" spans="1:11" ht="18" customHeight="1" x14ac:dyDescent="0.2">
      <c r="A154" t="s">
        <v>122</v>
      </c>
      <c r="B154" s="6" t="s">
        <v>117</v>
      </c>
      <c r="C154" s="148" t="s">
        <v>121</v>
      </c>
      <c r="D154" s="148"/>
      <c r="E154" s="148"/>
      <c r="F154" s="147">
        <f>SUMIF('[1]TCE - ANEXO IV - Preencher'!$D$1:$D$65536,'CONTÁBIL- FINANCEIRA '!A154,'[1]TCE - ANEXO IV - Preencher'!$N$1:$N$65536)</f>
        <v>0</v>
      </c>
      <c r="G154" s="147"/>
      <c r="H154" s="34"/>
      <c r="I154" s="135"/>
      <c r="J154" s="137"/>
      <c r="K154" s="137"/>
    </row>
    <row r="155" spans="1:11" ht="18" customHeight="1" x14ac:dyDescent="0.2">
      <c r="A155" t="s">
        <v>120</v>
      </c>
      <c r="B155" s="6" t="s">
        <v>117</v>
      </c>
      <c r="C155" s="148" t="s">
        <v>119</v>
      </c>
      <c r="D155" s="148"/>
      <c r="E155" s="148"/>
      <c r="F155" s="147">
        <f>SUMIF('[1]TCE - ANEXO IV - Preencher'!$D$1:$D$65536,'CONTÁBIL- FINANCEIRA '!A155,'[1]TCE - ANEXO IV - Preencher'!$N$1:$N$65536)</f>
        <v>0</v>
      </c>
      <c r="G155" s="147"/>
      <c r="H155" s="34"/>
      <c r="I155" s="135"/>
      <c r="J155" s="137"/>
      <c r="K155" s="137"/>
    </row>
    <row r="156" spans="1:11" ht="18" customHeight="1" x14ac:dyDescent="0.2">
      <c r="A156" t="s">
        <v>118</v>
      </c>
      <c r="B156" s="6" t="s">
        <v>117</v>
      </c>
      <c r="C156" s="148" t="s">
        <v>116</v>
      </c>
      <c r="D156" s="148"/>
      <c r="E156" s="148"/>
      <c r="F156" s="147">
        <f>SUMIF('[1]TCE - ANEXO IV - Preencher'!$D$1:$D$65536,'CONTÁBIL- FINANCEIRA '!A156,'[1]TCE - ANEXO IV - Preencher'!$N$1:$N$65536)</f>
        <v>0</v>
      </c>
      <c r="G156" s="147"/>
      <c r="H156" s="34"/>
      <c r="I156" s="135"/>
      <c r="J156" s="137"/>
      <c r="K156" s="137"/>
    </row>
    <row r="157" spans="1:11" ht="18" customHeight="1" x14ac:dyDescent="0.2">
      <c r="A157" t="s">
        <v>115</v>
      </c>
      <c r="B157" s="6" t="s">
        <v>114</v>
      </c>
      <c r="C157" s="148" t="s">
        <v>113</v>
      </c>
      <c r="D157" s="148"/>
      <c r="E157" s="148"/>
      <c r="F157" s="147">
        <f>SUMIF('[1]TCE - ANEXO IV - Preencher'!$D$1:$D$65536,'CONTÁBIL- FINANCEIRA '!A157,'[1]TCE - ANEXO IV - Preencher'!$N$1:$N$65536)</f>
        <v>0</v>
      </c>
      <c r="G157" s="147"/>
      <c r="H157" s="34"/>
      <c r="I157" s="135"/>
      <c r="J157" s="137"/>
      <c r="K157" s="137"/>
    </row>
    <row r="158" spans="1:11" ht="18" customHeight="1" x14ac:dyDescent="0.2">
      <c r="A158" t="s">
        <v>112</v>
      </c>
      <c r="B158" s="6" t="s">
        <v>111</v>
      </c>
      <c r="C158" s="148" t="s">
        <v>110</v>
      </c>
      <c r="D158" s="148"/>
      <c r="E158" s="148"/>
      <c r="F158" s="147">
        <f>SUMIF('[1]TCE - ANEXO IV - Preencher'!$D$1:$D$65536,'CONTÁBIL- FINANCEIRA '!A158,'[1]TCE - ANEXO IV - Preencher'!$N$1:$N$65536)</f>
        <v>0</v>
      </c>
      <c r="G158" s="147"/>
      <c r="H158" s="34"/>
      <c r="I158" s="135"/>
      <c r="J158" s="137"/>
      <c r="K158" s="137"/>
    </row>
    <row r="159" spans="1:11" ht="18" customHeight="1" x14ac:dyDescent="0.2">
      <c r="C159" s="133" t="s">
        <v>109</v>
      </c>
      <c r="D159" s="133"/>
      <c r="E159" s="133"/>
      <c r="F159" s="144">
        <f>F160+F165+F166+F167</f>
        <v>0</v>
      </c>
      <c r="G159" s="144"/>
      <c r="H159" s="136"/>
      <c r="I159" s="135"/>
      <c r="J159" s="137"/>
      <c r="K159" s="137"/>
    </row>
    <row r="160" spans="1:11" ht="18" customHeight="1" x14ac:dyDescent="0.2">
      <c r="C160" s="151" t="s">
        <v>108</v>
      </c>
      <c r="D160" s="151"/>
      <c r="E160" s="151"/>
      <c r="F160" s="150">
        <f>SUM(F161:G164)</f>
        <v>0</v>
      </c>
      <c r="G160" s="150"/>
      <c r="H160" s="136"/>
      <c r="I160" s="135"/>
      <c r="J160" s="137"/>
      <c r="K160" s="137"/>
    </row>
    <row r="161" spans="1:11" ht="18" customHeight="1" x14ac:dyDescent="0.25">
      <c r="A161" s="149" t="s">
        <v>107</v>
      </c>
      <c r="B161" s="6" t="s">
        <v>100</v>
      </c>
      <c r="C161" s="148" t="s">
        <v>106</v>
      </c>
      <c r="D161" s="148"/>
      <c r="E161" s="148"/>
      <c r="F161" s="147">
        <f>SUMIF('[1]TCE - ANEXO IV - Preencher'!$D$1:$D$65536,'CONTÁBIL- FINANCEIRA '!A161,'[1]TCE - ANEXO IV - Preencher'!$N$1:$N$65536)</f>
        <v>0</v>
      </c>
      <c r="G161" s="147"/>
      <c r="H161" s="34"/>
      <c r="I161" s="135"/>
      <c r="J161" s="137"/>
      <c r="K161" s="137"/>
    </row>
    <row r="162" spans="1:11" ht="18" customHeight="1" x14ac:dyDescent="0.25">
      <c r="A162" s="149" t="s">
        <v>105</v>
      </c>
      <c r="B162" s="6" t="s">
        <v>100</v>
      </c>
      <c r="C162" s="148" t="s">
        <v>104</v>
      </c>
      <c r="D162" s="148"/>
      <c r="E162" s="148"/>
      <c r="F162" s="147">
        <f>SUMIF('[1]TCE - ANEXO IV - Preencher'!$D$1:$D$65536,'CONTÁBIL- FINANCEIRA '!A162,'[1]TCE - ANEXO IV - Preencher'!$N$1:$N$65536)</f>
        <v>0</v>
      </c>
      <c r="G162" s="147"/>
      <c r="H162" s="34"/>
      <c r="I162" s="135"/>
      <c r="J162" s="137"/>
      <c r="K162" s="137"/>
    </row>
    <row r="163" spans="1:11" ht="18" customHeight="1" x14ac:dyDescent="0.25">
      <c r="A163" s="149" t="s">
        <v>103</v>
      </c>
      <c r="B163" s="6" t="s">
        <v>100</v>
      </c>
      <c r="C163" s="148" t="s">
        <v>102</v>
      </c>
      <c r="D163" s="148"/>
      <c r="E163" s="148"/>
      <c r="F163" s="147">
        <f>SUMIF('[1]TCE - ANEXO IV - Preencher'!$D$1:$D$65536,'CONTÁBIL- FINANCEIRA '!A163,'[1]TCE - ANEXO IV - Preencher'!$N$1:$N$65536)</f>
        <v>0</v>
      </c>
      <c r="G163" s="147"/>
      <c r="H163" s="34"/>
      <c r="I163" s="135"/>
      <c r="J163" s="137"/>
      <c r="K163" s="137"/>
    </row>
    <row r="164" spans="1:11" ht="18" customHeight="1" x14ac:dyDescent="0.25">
      <c r="A164" s="149" t="s">
        <v>101</v>
      </c>
      <c r="B164" s="6" t="s">
        <v>100</v>
      </c>
      <c r="C164" s="148" t="s">
        <v>99</v>
      </c>
      <c r="D164" s="148"/>
      <c r="E164" s="148"/>
      <c r="F164" s="147">
        <f>SUMIF('[1]TCE - ANEXO IV - Preencher'!$D$1:$D$65536,'CONTÁBIL- FINANCEIRA '!A164,'[1]TCE - ANEXO IV - Preencher'!$N$1:$N$65536)</f>
        <v>0</v>
      </c>
      <c r="G164" s="147"/>
      <c r="H164" s="34"/>
      <c r="I164" s="135"/>
      <c r="J164" s="137"/>
      <c r="K164" s="137"/>
    </row>
    <row r="165" spans="1:11" ht="18" customHeight="1" x14ac:dyDescent="0.25">
      <c r="A165" s="149" t="s">
        <v>98</v>
      </c>
      <c r="B165" s="6" t="s">
        <v>97</v>
      </c>
      <c r="C165" s="148" t="s">
        <v>96</v>
      </c>
      <c r="D165" s="148"/>
      <c r="E165" s="148"/>
      <c r="F165" s="147">
        <f>SUMIF('[1]TCE - ANEXO IV - Preencher'!$D$1:$D$65536,'CONTÁBIL- FINANCEIRA '!A165,'[1]TCE - ANEXO IV - Preencher'!$N$1:$N$65536)</f>
        <v>0</v>
      </c>
      <c r="G165" s="147"/>
      <c r="H165" s="34"/>
      <c r="I165" s="135"/>
      <c r="J165" s="137"/>
      <c r="K165" s="137"/>
    </row>
    <row r="166" spans="1:11" ht="18" customHeight="1" x14ac:dyDescent="0.25">
      <c r="A166" s="149" t="s">
        <v>95</v>
      </c>
      <c r="B166" s="6" t="s">
        <v>94</v>
      </c>
      <c r="C166" s="148" t="s">
        <v>93</v>
      </c>
      <c r="D166" s="148"/>
      <c r="E166" s="148"/>
      <c r="F166" s="147">
        <f>SUMIF('[1]TCE - ANEXO IV - Preencher'!$D$1:$D$65536,'CONTÁBIL- FINANCEIRA '!A166,'[1]TCE - ANEXO IV - Preencher'!$N$1:$N$65536)</f>
        <v>0</v>
      </c>
      <c r="G166" s="147"/>
      <c r="H166" s="34"/>
      <c r="I166" s="135"/>
      <c r="J166" s="137"/>
      <c r="K166" s="137"/>
    </row>
    <row r="167" spans="1:11" ht="18" customHeight="1" x14ac:dyDescent="0.25">
      <c r="A167" s="149" t="s">
        <v>92</v>
      </c>
      <c r="B167" s="6" t="s">
        <v>91</v>
      </c>
      <c r="C167" s="148" t="s">
        <v>90</v>
      </c>
      <c r="D167" s="148"/>
      <c r="E167" s="148"/>
      <c r="F167" s="147">
        <f>SUMIF('[1]TCE - ANEXO IV - Preencher'!$D$1:$D$65536,'CONTÁBIL- FINANCEIRA '!A167,'[1]TCE - ANEXO IV - Preencher'!$N$1:$N$65536)</f>
        <v>0</v>
      </c>
      <c r="G167" s="147"/>
      <c r="H167" s="34"/>
      <c r="I167" s="135"/>
      <c r="J167" s="137"/>
      <c r="K167" s="137"/>
    </row>
    <row r="168" spans="1:11" ht="18" customHeight="1" x14ac:dyDescent="0.2">
      <c r="C168" s="133" t="s">
        <v>89</v>
      </c>
      <c r="D168" s="133"/>
      <c r="E168" s="133"/>
      <c r="F168" s="144">
        <f>SUM(F169:G172)</f>
        <v>0</v>
      </c>
      <c r="G168" s="144"/>
      <c r="H168" s="136"/>
      <c r="I168" s="135"/>
      <c r="J168" s="137"/>
      <c r="K168" s="137"/>
    </row>
    <row r="169" spans="1:11" ht="18" customHeight="1" x14ac:dyDescent="0.2">
      <c r="A169" t="s">
        <v>88</v>
      </c>
      <c r="B169" s="6">
        <v>6</v>
      </c>
      <c r="C169" s="36" t="s">
        <v>87</v>
      </c>
      <c r="D169" s="36"/>
      <c r="E169" s="36"/>
      <c r="F169" s="24">
        <f>SUMIF('[1]TCE - ANEXO IV - Preencher'!$D$1:$D$65536,'CONTÁBIL- FINANCEIRA '!A169,'[1]TCE - ANEXO IV - Preencher'!$N$1:$N$65536)</f>
        <v>0</v>
      </c>
      <c r="G169" s="24"/>
      <c r="H169" s="34"/>
    </row>
    <row r="170" spans="1:11" ht="18" customHeight="1" x14ac:dyDescent="0.2">
      <c r="A170" t="s">
        <v>86</v>
      </c>
      <c r="B170" s="6">
        <v>6</v>
      </c>
      <c r="C170" s="36" t="s">
        <v>85</v>
      </c>
      <c r="D170" s="36"/>
      <c r="E170" s="36"/>
      <c r="F170" s="24">
        <f>SUMIF('[1]TCE - ANEXO IV - Preencher'!$D$1:$D$65536,'CONTÁBIL- FINANCEIRA '!A170,'[1]TCE - ANEXO IV - Preencher'!$N$1:$N$65536)</f>
        <v>0</v>
      </c>
      <c r="G170" s="24"/>
      <c r="H170" s="34"/>
    </row>
    <row r="171" spans="1:11" ht="18.75" x14ac:dyDescent="0.2">
      <c r="A171" t="s">
        <v>84</v>
      </c>
      <c r="B171" s="6">
        <v>7</v>
      </c>
      <c r="C171" s="36" t="s">
        <v>83</v>
      </c>
      <c r="D171" s="36"/>
      <c r="E171" s="36"/>
      <c r="F171" s="24">
        <f>SUMIF('[1]TCE - ANEXO IV - Preencher'!$D$1:$D$65536,'CONTÁBIL- FINANCEIRA '!A171,'[1]TCE - ANEXO IV - Preencher'!$N$1:$N$65536)</f>
        <v>0</v>
      </c>
      <c r="G171" s="24"/>
      <c r="H171" s="34"/>
    </row>
    <row r="172" spans="1:11" ht="18.75" x14ac:dyDescent="0.2">
      <c r="A172" t="s">
        <v>82</v>
      </c>
      <c r="B172" s="6">
        <v>6</v>
      </c>
      <c r="C172" s="36" t="s">
        <v>81</v>
      </c>
      <c r="D172" s="36"/>
      <c r="E172" s="36"/>
      <c r="F172" s="24">
        <f>SUMIF('[1]TCE - ANEXO IV - Preencher'!$D$1:$D$65536,'CONTÁBIL- FINANCEIRA '!A172,'[1]TCE - ANEXO IV - Preencher'!$N$1:$N$65536)</f>
        <v>0</v>
      </c>
      <c r="G172" s="24"/>
      <c r="H172" s="34"/>
    </row>
    <row r="173" spans="1:11" ht="18.75" x14ac:dyDescent="0.2">
      <c r="C173" s="133" t="s">
        <v>80</v>
      </c>
      <c r="D173" s="133"/>
      <c r="E173" s="133"/>
      <c r="F173" s="144">
        <f>F14+F19</f>
        <v>0</v>
      </c>
      <c r="G173" s="144"/>
      <c r="H173" s="34"/>
      <c r="I173" s="138"/>
    </row>
    <row r="174" spans="1:11" ht="18.75" x14ac:dyDescent="0.2">
      <c r="A174" t="s">
        <v>13</v>
      </c>
      <c r="C174" s="133" t="s">
        <v>13</v>
      </c>
      <c r="D174" s="133"/>
      <c r="E174" s="133"/>
      <c r="F174" s="144">
        <f>F280</f>
        <v>0</v>
      </c>
      <c r="G174" s="144"/>
      <c r="H174" s="34"/>
    </row>
    <row r="175" spans="1:11" ht="18.75" x14ac:dyDescent="0.2">
      <c r="A175" t="s">
        <v>79</v>
      </c>
      <c r="C175" s="133" t="s">
        <v>79</v>
      </c>
      <c r="D175" s="133"/>
      <c r="E175" s="133"/>
      <c r="F175" s="144">
        <f>'[1]TCE - ANEXO IV - Preencher'!Q99</f>
        <v>70662.97</v>
      </c>
      <c r="G175" s="144"/>
      <c r="H175" s="34"/>
      <c r="I175" s="135"/>
      <c r="J175" s="137"/>
      <c r="K175" s="137"/>
    </row>
    <row r="176" spans="1:11" ht="18.75" x14ac:dyDescent="0.2">
      <c r="C176" s="141" t="s">
        <v>78</v>
      </c>
      <c r="D176" s="141"/>
      <c r="E176" s="141"/>
      <c r="F176" s="140">
        <f>F28+F52+F61+F78+F97+F113+F151+F168+F173+F174+F175</f>
        <v>3182291.9127999987</v>
      </c>
      <c r="G176" s="140"/>
      <c r="H176" s="146"/>
      <c r="I176" s="135"/>
      <c r="J176" s="137"/>
      <c r="K176" s="137"/>
    </row>
    <row r="177" spans="3:11" ht="18.75" x14ac:dyDescent="0.2">
      <c r="C177" s="141" t="s">
        <v>77</v>
      </c>
      <c r="D177" s="141"/>
      <c r="E177" s="141"/>
      <c r="F177" s="140">
        <f>F25-F176</f>
        <v>-3177198.9727999987</v>
      </c>
      <c r="G177" s="140"/>
      <c r="H177" s="136"/>
      <c r="I177" s="145"/>
      <c r="J177" s="137"/>
      <c r="K177" s="137"/>
    </row>
    <row r="178" spans="3:11" ht="18.75" x14ac:dyDescent="0.2">
      <c r="C178" s="133" t="s">
        <v>76</v>
      </c>
      <c r="D178" s="133"/>
      <c r="E178" s="133"/>
      <c r="F178" s="144">
        <f>F258-F261</f>
        <v>185015.64289599974</v>
      </c>
      <c r="G178" s="144"/>
      <c r="H178" s="142"/>
      <c r="I178" s="143"/>
      <c r="J178" s="137"/>
      <c r="K178" s="137"/>
    </row>
    <row r="179" spans="3:11" ht="18.75" x14ac:dyDescent="0.2">
      <c r="C179" s="141" t="s">
        <v>75</v>
      </c>
      <c r="D179" s="141"/>
      <c r="E179" s="141"/>
      <c r="F179" s="140">
        <f>F176+F178</f>
        <v>3367307.5556959985</v>
      </c>
      <c r="G179" s="140"/>
      <c r="H179" s="142"/>
      <c r="I179" s="138"/>
      <c r="J179" s="137"/>
      <c r="K179" s="137"/>
    </row>
    <row r="180" spans="3:11" ht="18.75" x14ac:dyDescent="0.2">
      <c r="C180" s="141" t="s">
        <v>74</v>
      </c>
      <c r="D180" s="141"/>
      <c r="E180" s="141"/>
      <c r="F180" s="140">
        <f>F177-F178</f>
        <v>-3362214.6156959985</v>
      </c>
      <c r="G180" s="140"/>
      <c r="H180" s="139"/>
      <c r="I180" s="138"/>
      <c r="J180" s="137"/>
      <c r="K180" s="137"/>
    </row>
    <row r="181" spans="3:11" ht="18.75" x14ac:dyDescent="0.2">
      <c r="C181" s="134" t="s">
        <v>73</v>
      </c>
      <c r="D181" s="134"/>
      <c r="E181" s="134"/>
      <c r="F181" s="67">
        <v>0</v>
      </c>
      <c r="G181" s="67"/>
      <c r="H181" s="136"/>
      <c r="I181" s="135"/>
      <c r="J181" s="135"/>
      <c r="K181" s="135"/>
    </row>
    <row r="182" spans="3:11" ht="18" customHeight="1" x14ac:dyDescent="0.2">
      <c r="C182" s="134" t="s">
        <v>72</v>
      </c>
      <c r="D182" s="134"/>
      <c r="E182" s="134"/>
      <c r="F182" s="67">
        <v>0</v>
      </c>
      <c r="G182" s="67"/>
    </row>
    <row r="183" spans="3:11" ht="18.75" x14ac:dyDescent="0.2">
      <c r="C183" s="133" t="s">
        <v>71</v>
      </c>
      <c r="D183" s="133"/>
      <c r="E183" s="133"/>
      <c r="F183" s="132">
        <f>[1]Turnover!C17</f>
        <v>88.541666666666657</v>
      </c>
      <c r="G183" s="132"/>
      <c r="H183" s="34"/>
    </row>
    <row r="184" spans="3:11" ht="31.5" customHeight="1" x14ac:dyDescent="0.2">
      <c r="C184" s="131" t="s">
        <v>70</v>
      </c>
      <c r="D184" s="130"/>
      <c r="E184" s="130"/>
      <c r="F184" s="130"/>
      <c r="G184" s="129"/>
      <c r="H184" s="104"/>
      <c r="I184" s="103"/>
      <c r="J184" s="103"/>
      <c r="K184" s="103"/>
    </row>
    <row r="185" spans="3:11" ht="18.75" customHeight="1" x14ac:dyDescent="0.2">
      <c r="C185" s="17"/>
      <c r="G185" s="99"/>
      <c r="H185" s="104"/>
      <c r="I185" s="103"/>
      <c r="J185" s="103"/>
      <c r="K185" s="103"/>
    </row>
    <row r="186" spans="3:11" ht="15" customHeight="1" x14ac:dyDescent="0.2">
      <c r="C186" s="12"/>
      <c r="D186" s="128" t="s">
        <v>69</v>
      </c>
      <c r="E186" s="127" t="s">
        <v>3</v>
      </c>
      <c r="F186" s="9" t="s">
        <v>2</v>
      </c>
      <c r="G186" s="126"/>
      <c r="H186" s="104"/>
      <c r="I186" s="103"/>
      <c r="J186" s="103"/>
      <c r="K186" s="103"/>
    </row>
    <row r="187" spans="3:11" ht="15.75" x14ac:dyDescent="0.2">
      <c r="C187" s="119"/>
      <c r="D187" s="125" t="str">
        <f>D1</f>
        <v>PREFEITURA DA CIDADE DO RECIFE</v>
      </c>
      <c r="E187" s="124"/>
      <c r="F187" s="123" t="str">
        <f>F1</f>
        <v>Janeiro/2020 - Versão 4.0</v>
      </c>
      <c r="G187" s="122"/>
      <c r="H187" s="104"/>
      <c r="I187" s="103"/>
      <c r="J187" s="103"/>
      <c r="K187" s="103"/>
    </row>
    <row r="188" spans="3:11" ht="15.75" x14ac:dyDescent="0.2">
      <c r="C188" s="119"/>
      <c r="D188" s="118" t="str">
        <f>D2</f>
        <v>SECRETARIA DE SAÚDE DO MUNICÍPIO DE RECIFE</v>
      </c>
      <c r="E188" s="117"/>
      <c r="F188" s="121" t="str">
        <f>F2</f>
        <v>MÊS/ANO COMPETÊNCIA</v>
      </c>
      <c r="G188" s="120" t="str">
        <f>G2</f>
        <v>ANO CONTRATO</v>
      </c>
      <c r="H188" s="104"/>
      <c r="I188" s="103"/>
      <c r="J188" s="103"/>
      <c r="K188" s="103"/>
    </row>
    <row r="189" spans="3:11" ht="15.75" x14ac:dyDescent="0.2">
      <c r="C189" s="119"/>
      <c r="D189" s="118" t="str">
        <f>D3</f>
        <v>SECRETARIA  DE ADMINISTRAÇÃO E FINANÇAS</v>
      </c>
      <c r="E189" s="117"/>
      <c r="F189" s="121"/>
      <c r="G189" s="120"/>
      <c r="H189" s="104"/>
      <c r="I189" s="103"/>
      <c r="J189" s="103"/>
      <c r="K189" s="103"/>
    </row>
    <row r="190" spans="3:11" ht="21.75" customHeight="1" x14ac:dyDescent="0.2">
      <c r="C190" s="119"/>
      <c r="D190" s="118" t="str">
        <f>D4</f>
        <v>GERÊNCIA GERAL DE ADMINISTRAÇÃO, FINANÇAS, CONVÊNIOS E CONTRATOS</v>
      </c>
      <c r="E190" s="117"/>
      <c r="F190" s="116" t="str">
        <f>$F$4</f>
        <v>MAIO/2020</v>
      </c>
      <c r="G190" s="111">
        <f>IF(G4=0,"",G4)</f>
        <v>1</v>
      </c>
      <c r="H190" s="104"/>
      <c r="I190" s="103"/>
      <c r="J190" s="103"/>
      <c r="K190" s="103"/>
    </row>
    <row r="191" spans="3:11" ht="15.75" x14ac:dyDescent="0.2">
      <c r="C191" s="115"/>
      <c r="D191" s="114" t="s">
        <v>68</v>
      </c>
      <c r="E191" s="113"/>
      <c r="F191" s="112"/>
      <c r="G191" s="111"/>
      <c r="H191" s="104"/>
      <c r="I191" s="103"/>
      <c r="J191" s="103"/>
      <c r="K191" s="103"/>
    </row>
    <row r="192" spans="3:11" ht="15.75" x14ac:dyDescent="0.2">
      <c r="C192" s="110" t="s">
        <v>67</v>
      </c>
      <c r="D192" s="109"/>
      <c r="E192" s="108" t="s">
        <v>66</v>
      </c>
      <c r="F192" s="107"/>
      <c r="G192" s="107"/>
      <c r="H192" s="104"/>
      <c r="I192" s="103"/>
      <c r="J192" s="103"/>
      <c r="K192" s="103"/>
    </row>
    <row r="193" spans="3:11" ht="18" customHeight="1" x14ac:dyDescent="0.2">
      <c r="C193" s="106" t="str">
        <f>IF(C7=0,"",C7)</f>
        <v>UNIDADE AURORA - HPR1</v>
      </c>
      <c r="D193" s="106"/>
      <c r="E193" s="105" t="str">
        <f>IF(E7=0,"",E7)</f>
        <v>LUCIANA VENÂNCIO</v>
      </c>
      <c r="F193" s="105"/>
      <c r="G193" s="105"/>
      <c r="H193" s="104"/>
      <c r="I193" s="103"/>
      <c r="J193" s="103"/>
      <c r="K193" s="103"/>
    </row>
    <row r="194" spans="3:11" ht="18" customHeight="1" x14ac:dyDescent="0.2">
      <c r="C194" s="102" t="s">
        <v>65</v>
      </c>
      <c r="G194" s="99"/>
    </row>
    <row r="195" spans="3:11" ht="18" customHeight="1" x14ac:dyDescent="0.2">
      <c r="D195" s="101"/>
      <c r="E195" s="101"/>
      <c r="G195" s="99"/>
    </row>
    <row r="196" spans="3:11" ht="18" customHeight="1" x14ac:dyDescent="0.2">
      <c r="C196" s="100" t="s">
        <v>64</v>
      </c>
      <c r="G196" s="99"/>
    </row>
    <row r="197" spans="3:11" ht="18" customHeight="1" x14ac:dyDescent="0.2">
      <c r="C197" s="27" t="s">
        <v>11</v>
      </c>
      <c r="D197" s="27"/>
      <c r="E197" s="27"/>
      <c r="F197" s="26" t="s">
        <v>10</v>
      </c>
      <c r="G197" s="26"/>
    </row>
    <row r="198" spans="3:11" ht="18.75" x14ac:dyDescent="0.2">
      <c r="C198" s="68" t="s">
        <v>29</v>
      </c>
      <c r="D198" s="68"/>
      <c r="E198" s="68"/>
      <c r="F198" s="67"/>
      <c r="G198" s="67"/>
      <c r="H198" s="34"/>
    </row>
    <row r="199" spans="3:11" ht="18.75" x14ac:dyDescent="0.2">
      <c r="C199" s="68" t="s">
        <v>62</v>
      </c>
      <c r="D199" s="68"/>
      <c r="E199" s="68"/>
      <c r="F199" s="67"/>
      <c r="G199" s="67"/>
    </row>
    <row r="200" spans="3:11" ht="18" customHeight="1" x14ac:dyDescent="0.2">
      <c r="C200" s="68" t="s">
        <v>61</v>
      </c>
      <c r="D200" s="68"/>
      <c r="E200" s="68"/>
      <c r="F200" s="67"/>
      <c r="G200" s="67"/>
    </row>
    <row r="201" spans="3:11" ht="18" customHeight="1" x14ac:dyDescent="0.2">
      <c r="C201" s="23" t="s">
        <v>60</v>
      </c>
      <c r="D201" s="23"/>
      <c r="E201" s="23"/>
      <c r="F201" s="22">
        <f>F198-F199+F200</f>
        <v>0</v>
      </c>
      <c r="G201" s="22"/>
    </row>
    <row r="202" spans="3:11" ht="18" customHeight="1" x14ac:dyDescent="0.2">
      <c r="C202" s="46"/>
      <c r="D202" s="45"/>
      <c r="E202" s="45"/>
      <c r="F202" s="44"/>
      <c r="G202" s="64"/>
    </row>
    <row r="203" spans="3:11" ht="18" customHeight="1" x14ac:dyDescent="0.2">
      <c r="C203" s="30" t="s">
        <v>63</v>
      </c>
      <c r="D203" s="45"/>
      <c r="E203" s="45"/>
      <c r="F203" s="44"/>
      <c r="G203" s="64"/>
    </row>
    <row r="204" spans="3:11" ht="18" customHeight="1" x14ac:dyDescent="0.2">
      <c r="C204" s="27" t="s">
        <v>11</v>
      </c>
      <c r="D204" s="27"/>
      <c r="E204" s="27"/>
      <c r="F204" s="26" t="s">
        <v>10</v>
      </c>
      <c r="G204" s="26"/>
    </row>
    <row r="205" spans="3:11" ht="18.75" x14ac:dyDescent="0.2">
      <c r="C205" s="68" t="s">
        <v>29</v>
      </c>
      <c r="D205" s="68"/>
      <c r="E205" s="68"/>
      <c r="F205" s="67">
        <v>10</v>
      </c>
      <c r="G205" s="67"/>
      <c r="H205" s="34"/>
    </row>
    <row r="206" spans="3:11" ht="18.75" x14ac:dyDescent="0.2">
      <c r="C206" s="68" t="s">
        <v>62</v>
      </c>
      <c r="D206" s="68"/>
      <c r="E206" s="68"/>
      <c r="F206" s="24">
        <f>'[1]RELAÇÃO DE DESPESAS PAGAS'!$N$2</f>
        <v>1365594.8900000006</v>
      </c>
      <c r="G206" s="24"/>
      <c r="H206" s="34"/>
    </row>
    <row r="207" spans="3:11" ht="18.75" x14ac:dyDescent="0.2">
      <c r="C207" s="68" t="s">
        <v>61</v>
      </c>
      <c r="D207" s="68"/>
      <c r="E207" s="68"/>
      <c r="F207" s="67">
        <v>1365594.89</v>
      </c>
      <c r="G207" s="67"/>
    </row>
    <row r="208" spans="3:11" ht="16.5" customHeight="1" x14ac:dyDescent="0.2">
      <c r="C208" s="23" t="s">
        <v>60</v>
      </c>
      <c r="D208" s="23"/>
      <c r="E208" s="23"/>
      <c r="F208" s="22">
        <f>F205-F206+F207</f>
        <v>9.9999999993015081</v>
      </c>
      <c r="G208" s="22"/>
    </row>
    <row r="209" spans="1:256" ht="18" customHeight="1" x14ac:dyDescent="0.2">
      <c r="C209" s="46"/>
      <c r="D209" s="45"/>
      <c r="E209" s="45"/>
      <c r="F209" s="44"/>
      <c r="G209" s="64"/>
    </row>
    <row r="210" spans="1:256" ht="18" customHeight="1" x14ac:dyDescent="0.2">
      <c r="C210" s="98"/>
      <c r="D210" s="97"/>
      <c r="E210" s="97"/>
      <c r="F210" s="96"/>
      <c r="G210" s="95"/>
      <c r="H210" s="94"/>
      <c r="I210" s="93"/>
      <c r="J210" s="93"/>
      <c r="K210" s="93"/>
    </row>
    <row r="211" spans="1:256" ht="18" customHeight="1" x14ac:dyDescent="0.2">
      <c r="C211" s="30" t="s">
        <v>59</v>
      </c>
      <c r="D211" s="45"/>
      <c r="E211" s="45"/>
      <c r="F211" s="44"/>
      <c r="G211" s="64"/>
    </row>
    <row r="212" spans="1:256" ht="18" customHeight="1" x14ac:dyDescent="0.2">
      <c r="C212" s="27" t="s">
        <v>11</v>
      </c>
      <c r="D212" s="27"/>
      <c r="E212" s="27"/>
      <c r="F212" s="26" t="s">
        <v>10</v>
      </c>
      <c r="G212" s="26"/>
    </row>
    <row r="213" spans="1:256" ht="18" customHeight="1" x14ac:dyDescent="0.2">
      <c r="C213" s="68" t="s">
        <v>29</v>
      </c>
      <c r="D213" s="68"/>
      <c r="E213" s="68"/>
      <c r="F213" s="67">
        <v>9043831.7699999996</v>
      </c>
      <c r="G213" s="67"/>
      <c r="H213" s="34"/>
    </row>
    <row r="214" spans="1:256" ht="18" customHeight="1" x14ac:dyDescent="0.2">
      <c r="C214" s="68" t="s">
        <v>58</v>
      </c>
      <c r="D214" s="68"/>
      <c r="E214" s="68"/>
      <c r="F214" s="67">
        <v>1331903.58</v>
      </c>
      <c r="G214" s="67"/>
    </row>
    <row r="215" spans="1:256" ht="18.75" x14ac:dyDescent="0.2">
      <c r="C215" s="68" t="s">
        <v>57</v>
      </c>
      <c r="D215" s="68"/>
      <c r="E215" s="68"/>
      <c r="F215" s="24">
        <f>'[1]RELAÇÃO DE DESPESAS PAGAS'!$R$8</f>
        <v>0</v>
      </c>
      <c r="G215" s="24"/>
    </row>
    <row r="216" spans="1:256" ht="18.75" x14ac:dyDescent="0.2">
      <c r="C216" s="68" t="s">
        <v>56</v>
      </c>
      <c r="D216" s="68"/>
      <c r="E216" s="68"/>
      <c r="F216" s="24">
        <v>5092.9399999999996</v>
      </c>
      <c r="G216" s="24"/>
    </row>
    <row r="217" spans="1:256" ht="18.75" x14ac:dyDescent="0.2">
      <c r="C217" s="68" t="s">
        <v>55</v>
      </c>
      <c r="D217" s="68"/>
      <c r="E217" s="68"/>
      <c r="F217" s="67">
        <v>124.37</v>
      </c>
      <c r="G217" s="67"/>
    </row>
    <row r="218" spans="1:256" ht="18" customHeight="1" x14ac:dyDescent="0.2">
      <c r="C218" s="23" t="s">
        <v>54</v>
      </c>
      <c r="D218" s="23"/>
      <c r="E218" s="23"/>
      <c r="F218" s="22">
        <f>F213-F214+F215+F216-F217</f>
        <v>7716896.7599999998</v>
      </c>
      <c r="G218" s="22"/>
    </row>
    <row r="219" spans="1:256" ht="18" customHeight="1" x14ac:dyDescent="0.2">
      <c r="C219" s="92"/>
      <c r="D219" s="45"/>
      <c r="E219" s="45"/>
      <c r="F219" s="44"/>
      <c r="G219" s="64"/>
    </row>
    <row r="220" spans="1:256" ht="18" customHeight="1" x14ac:dyDescent="0.2">
      <c r="C220" s="27" t="s">
        <v>53</v>
      </c>
      <c r="D220" s="27"/>
      <c r="E220" s="27"/>
      <c r="F220" s="22">
        <f>F218+F208+F201</f>
        <v>7716906.7599999988</v>
      </c>
      <c r="G220" s="22"/>
    </row>
    <row r="221" spans="1:256" s="69" customFormat="1" ht="18" customHeight="1" x14ac:dyDescent="0.2">
      <c r="A221"/>
      <c r="B221" s="6"/>
      <c r="C221" s="91"/>
      <c r="D221" s="90"/>
      <c r="E221" s="90"/>
      <c r="F221" s="89"/>
      <c r="G221" s="88"/>
      <c r="H221" s="2"/>
      <c r="I221" s="1"/>
      <c r="J221" s="1"/>
      <c r="K221" s="1"/>
      <c r="L221" s="1"/>
      <c r="M221" s="1"/>
      <c r="N221" s="1"/>
      <c r="O221" s="1"/>
      <c r="P221" s="1"/>
      <c r="Q221" s="1"/>
      <c r="R221" s="1"/>
      <c r="S221" s="1"/>
      <c r="T221" s="1"/>
      <c r="U221" s="1"/>
      <c r="V221" s="1"/>
      <c r="W221" s="1"/>
      <c r="X221" s="1"/>
      <c r="Y221" s="1"/>
      <c r="Z221" s="1"/>
      <c r="AA221" s="1"/>
      <c r="AB221" s="1"/>
      <c r="AC221" s="1"/>
      <c r="AD221" s="1"/>
      <c r="AE221" s="1"/>
      <c r="AF221" s="1"/>
      <c r="AG221" s="1"/>
      <c r="AH221" s="1"/>
      <c r="AI221" s="1"/>
      <c r="AJ221" s="1"/>
      <c r="AK221" s="1"/>
      <c r="AL221" s="1"/>
      <c r="AM221" s="1"/>
      <c r="AN221" s="1"/>
      <c r="AO221" s="1"/>
      <c r="AP221" s="1"/>
      <c r="AQ221" s="1"/>
      <c r="AR221" s="1"/>
      <c r="AS221" s="1"/>
      <c r="AT221" s="1"/>
      <c r="AU221" s="1"/>
      <c r="AV221" s="1"/>
      <c r="AW221" s="1"/>
      <c r="AX221" s="1"/>
      <c r="AY221" s="1"/>
      <c r="AZ221" s="1"/>
      <c r="BA221" s="1"/>
      <c r="BB221" s="1"/>
      <c r="BC221" s="1"/>
      <c r="BD221" s="1"/>
      <c r="BE221" s="1"/>
      <c r="BF221" s="1"/>
      <c r="BG221" s="1"/>
      <c r="BH221" s="1"/>
      <c r="BI221" s="1"/>
      <c r="BJ221" s="1"/>
      <c r="BK221" s="1"/>
      <c r="BL221" s="1"/>
      <c r="BM221" s="1"/>
      <c r="BN221" s="1"/>
      <c r="BO221" s="1"/>
      <c r="BP221" s="1"/>
      <c r="BQ221" s="1"/>
      <c r="BR221" s="1"/>
      <c r="BS221" s="1"/>
      <c r="BT221" s="1"/>
      <c r="BU221" s="1"/>
      <c r="BV221" s="1"/>
      <c r="BW221" s="1"/>
      <c r="BX221" s="1"/>
      <c r="BY221" s="1"/>
      <c r="BZ221" s="1"/>
      <c r="CA221" s="1"/>
      <c r="CB221" s="1"/>
      <c r="CC221" s="1"/>
      <c r="CD221" s="1"/>
      <c r="CE221" s="1"/>
      <c r="CF221" s="1"/>
      <c r="CG221" s="1"/>
      <c r="CH221" s="1"/>
      <c r="CI221" s="1"/>
      <c r="CJ221" s="1"/>
      <c r="CK221" s="1"/>
      <c r="CL221" s="1"/>
      <c r="CM221" s="1"/>
      <c r="CN221" s="1"/>
      <c r="CO221" s="1"/>
      <c r="CP221" s="1"/>
      <c r="CQ221" s="1"/>
      <c r="CR221" s="1"/>
      <c r="CS221" s="1"/>
      <c r="CT221" s="1"/>
      <c r="CU221" s="1"/>
      <c r="CV221" s="1"/>
      <c r="CW221" s="1"/>
      <c r="CX221" s="1"/>
      <c r="CY221" s="1"/>
      <c r="CZ221" s="1"/>
      <c r="DA221" s="1"/>
      <c r="DB221" s="1"/>
      <c r="DC221" s="1"/>
      <c r="DD221" s="1"/>
      <c r="DE221" s="1"/>
      <c r="DF221" s="1"/>
      <c r="DG221" s="1"/>
      <c r="DH221" s="1"/>
      <c r="DI221" s="1"/>
      <c r="DJ221" s="1"/>
      <c r="DK221" s="1"/>
      <c r="DL221" s="1"/>
      <c r="DM221" s="1"/>
      <c r="DN221" s="1"/>
      <c r="DO221" s="1"/>
      <c r="DP221" s="1"/>
      <c r="DQ221" s="1"/>
      <c r="DR221" s="1"/>
      <c r="DS221" s="1"/>
      <c r="DT221" s="1"/>
      <c r="DU221" s="1"/>
      <c r="DV221" s="1"/>
      <c r="DW221" s="1"/>
      <c r="DX221" s="1"/>
      <c r="DY221" s="1"/>
      <c r="DZ221" s="1"/>
      <c r="EA221" s="1"/>
      <c r="EB221" s="1"/>
      <c r="EC221" s="1"/>
      <c r="ED221" s="1"/>
      <c r="EE221" s="1"/>
      <c r="EF221" s="1"/>
      <c r="EG221" s="1"/>
      <c r="EH221" s="1"/>
      <c r="EI221" s="1"/>
      <c r="EJ221" s="1"/>
      <c r="EK221" s="1"/>
      <c r="EL221" s="1"/>
      <c r="EM221" s="1"/>
      <c r="EN221" s="1"/>
      <c r="EO221" s="1"/>
      <c r="EP221" s="1"/>
      <c r="EQ221" s="1"/>
      <c r="ER221" s="1"/>
      <c r="ES221" s="1"/>
      <c r="ET221" s="1"/>
      <c r="EU221" s="1"/>
      <c r="EV221" s="1"/>
      <c r="EW221" s="1"/>
      <c r="EX221" s="1"/>
      <c r="EY221" s="1"/>
      <c r="EZ221" s="1"/>
      <c r="FA221" s="1"/>
      <c r="FB221" s="1"/>
      <c r="FC221" s="1"/>
      <c r="FD221" s="1"/>
      <c r="FE221" s="1"/>
      <c r="FF221" s="1"/>
      <c r="FG221" s="1"/>
      <c r="FH221" s="1"/>
      <c r="FI221" s="1"/>
      <c r="FJ221" s="1"/>
      <c r="FK221" s="1"/>
      <c r="FL221" s="1"/>
      <c r="FM221" s="1"/>
      <c r="FN221" s="1"/>
      <c r="FO221" s="1"/>
      <c r="FP221" s="1"/>
      <c r="FQ221" s="1"/>
      <c r="FR221" s="1"/>
      <c r="FS221" s="1"/>
      <c r="FT221" s="1"/>
      <c r="FU221" s="1"/>
      <c r="FV221" s="1"/>
      <c r="FW221" s="1"/>
      <c r="FX221" s="1"/>
      <c r="FY221" s="1"/>
      <c r="FZ221" s="1"/>
      <c r="GA221" s="1"/>
      <c r="GB221" s="1"/>
      <c r="GC221" s="1"/>
      <c r="GD221" s="1"/>
      <c r="GE221" s="1"/>
      <c r="GF221" s="1"/>
      <c r="GG221" s="1"/>
      <c r="GH221" s="1"/>
      <c r="GI221" s="1"/>
      <c r="GJ221" s="1"/>
      <c r="GK221" s="1"/>
      <c r="GL221" s="1"/>
      <c r="GM221" s="1"/>
      <c r="GN221" s="1"/>
      <c r="GO221" s="1"/>
      <c r="GP221" s="1"/>
      <c r="GQ221" s="1"/>
      <c r="GR221" s="1"/>
      <c r="GS221" s="1"/>
      <c r="GT221" s="1"/>
      <c r="GU221" s="1"/>
      <c r="GV221" s="1"/>
      <c r="GW221" s="1"/>
      <c r="GX221" s="1"/>
      <c r="GY221" s="1"/>
      <c r="GZ221" s="1"/>
      <c r="HA221" s="1"/>
      <c r="HB221" s="1"/>
      <c r="HC221" s="1"/>
      <c r="HD221" s="1"/>
      <c r="HE221" s="1"/>
      <c r="HF221" s="1"/>
      <c r="HG221" s="1"/>
      <c r="HH221" s="1"/>
      <c r="HI221" s="1"/>
      <c r="HJ221" s="1"/>
      <c r="HK221" s="1"/>
      <c r="HL221" s="1"/>
      <c r="HM221" s="1"/>
      <c r="HN221" s="1"/>
      <c r="HO221" s="1"/>
      <c r="HP221" s="1"/>
      <c r="HQ221" s="1"/>
      <c r="HR221" s="1"/>
      <c r="HS221" s="1"/>
      <c r="HT221" s="1"/>
      <c r="HU221" s="1"/>
      <c r="HV221" s="1"/>
      <c r="HW221" s="1"/>
      <c r="HX221" s="1"/>
      <c r="HY221" s="1"/>
      <c r="HZ221" s="1"/>
      <c r="IA221" s="1"/>
      <c r="IB221" s="1"/>
      <c r="IC221" s="1"/>
      <c r="ID221" s="1"/>
      <c r="IE221" s="1"/>
      <c r="IF221" s="1"/>
      <c r="IG221" s="1"/>
      <c r="IH221" s="1"/>
      <c r="II221" s="1"/>
      <c r="IJ221" s="1"/>
      <c r="IK221" s="1"/>
      <c r="IL221" s="1"/>
      <c r="IM221" s="1"/>
      <c r="IN221" s="1"/>
      <c r="IO221" s="1"/>
      <c r="IP221" s="1"/>
      <c r="IQ221" s="1"/>
      <c r="IR221" s="1"/>
      <c r="IS221" s="1"/>
      <c r="IT221" s="1"/>
      <c r="IU221" s="1"/>
      <c r="IV221" s="1"/>
    </row>
    <row r="222" spans="1:256" ht="18" customHeight="1" x14ac:dyDescent="0.2">
      <c r="C222" s="91"/>
      <c r="D222" s="90"/>
      <c r="E222" s="90"/>
      <c r="F222" s="89"/>
      <c r="G222" s="88"/>
    </row>
    <row r="223" spans="1:256" s="66" customFormat="1" ht="21" x14ac:dyDescent="0.2">
      <c r="A223" s="87"/>
      <c r="B223" s="6"/>
      <c r="C223" s="30" t="s">
        <v>52</v>
      </c>
      <c r="D223" s="45"/>
      <c r="E223" s="45"/>
      <c r="F223" s="44"/>
      <c r="G223" s="64"/>
      <c r="H223" s="2"/>
      <c r="I223" s="1"/>
      <c r="J223" s="1"/>
      <c r="K223" s="1"/>
      <c r="L223" s="1"/>
      <c r="M223" s="1"/>
      <c r="N223" s="1"/>
      <c r="O223" s="1"/>
      <c r="P223" s="1"/>
      <c r="Q223" s="1"/>
      <c r="R223" s="1"/>
      <c r="S223" s="1"/>
      <c r="T223" s="1"/>
      <c r="U223" s="1"/>
      <c r="V223" s="1"/>
      <c r="W223" s="1"/>
      <c r="X223" s="1"/>
      <c r="Y223" s="1"/>
      <c r="Z223" s="1"/>
      <c r="AA223" s="1"/>
      <c r="AB223" s="1"/>
      <c r="AC223" s="1"/>
      <c r="AD223" s="1"/>
      <c r="AE223" s="1"/>
      <c r="AF223" s="1"/>
      <c r="AG223" s="1"/>
      <c r="AH223" s="1"/>
      <c r="AI223" s="1"/>
      <c r="AJ223" s="1"/>
      <c r="AK223" s="1"/>
      <c r="AL223" s="1"/>
      <c r="AM223" s="1"/>
      <c r="AN223" s="1"/>
      <c r="AO223" s="1"/>
      <c r="AP223" s="1"/>
      <c r="AQ223" s="1"/>
      <c r="AR223" s="1"/>
      <c r="AS223" s="1"/>
      <c r="AT223" s="1"/>
      <c r="AU223" s="1"/>
      <c r="AV223" s="1"/>
      <c r="AW223" s="1"/>
      <c r="AX223" s="1"/>
      <c r="AY223" s="1"/>
      <c r="AZ223" s="1"/>
      <c r="BA223" s="1"/>
      <c r="BB223" s="1"/>
      <c r="BC223" s="1"/>
      <c r="BD223" s="1"/>
      <c r="BE223" s="1"/>
      <c r="BF223" s="1"/>
      <c r="BG223" s="1"/>
      <c r="BH223" s="1"/>
      <c r="BI223" s="1"/>
      <c r="BJ223" s="1"/>
      <c r="BK223" s="1"/>
      <c r="BL223" s="1"/>
      <c r="BM223" s="1"/>
      <c r="BN223" s="1"/>
      <c r="BO223" s="1"/>
      <c r="BP223" s="1"/>
      <c r="BQ223" s="1"/>
      <c r="BR223" s="1"/>
      <c r="BS223" s="1"/>
      <c r="BT223" s="1"/>
      <c r="BU223" s="1"/>
      <c r="BV223" s="1"/>
      <c r="BW223" s="1"/>
      <c r="BX223" s="1"/>
      <c r="BY223" s="1"/>
      <c r="BZ223" s="1"/>
      <c r="CA223" s="1"/>
      <c r="CB223" s="1"/>
      <c r="CC223" s="1"/>
      <c r="CD223" s="1"/>
      <c r="CE223" s="1"/>
      <c r="CF223" s="1"/>
      <c r="CG223" s="1"/>
      <c r="CH223" s="1"/>
      <c r="CI223" s="1"/>
      <c r="CJ223" s="1"/>
      <c r="CK223" s="1"/>
      <c r="CL223" s="1"/>
      <c r="CM223" s="1"/>
      <c r="CN223" s="1"/>
      <c r="CO223" s="1"/>
      <c r="CP223" s="1"/>
      <c r="CQ223" s="1"/>
      <c r="CR223" s="1"/>
      <c r="CS223" s="1"/>
      <c r="CT223" s="1"/>
      <c r="CU223" s="1"/>
      <c r="CV223" s="1"/>
      <c r="CW223" s="1"/>
      <c r="CX223" s="1"/>
      <c r="CY223" s="1"/>
      <c r="CZ223" s="1"/>
      <c r="DA223" s="1"/>
      <c r="DB223" s="1"/>
      <c r="DC223" s="1"/>
      <c r="DD223" s="1"/>
      <c r="DE223" s="1"/>
      <c r="DF223" s="1"/>
      <c r="DG223" s="1"/>
      <c r="DH223" s="1"/>
      <c r="DI223" s="1"/>
      <c r="DJ223" s="1"/>
      <c r="DK223" s="1"/>
      <c r="DL223" s="1"/>
      <c r="DM223" s="1"/>
      <c r="DN223" s="1"/>
      <c r="DO223" s="1"/>
      <c r="DP223" s="1"/>
      <c r="DQ223" s="1"/>
      <c r="DR223" s="1"/>
      <c r="DS223" s="1"/>
      <c r="DT223" s="1"/>
      <c r="DU223" s="1"/>
      <c r="DV223" s="1"/>
      <c r="DW223" s="1"/>
      <c r="DX223" s="1"/>
      <c r="DY223" s="1"/>
      <c r="DZ223" s="1"/>
      <c r="EA223" s="1"/>
      <c r="EB223" s="1"/>
      <c r="EC223" s="1"/>
      <c r="ED223" s="1"/>
      <c r="EE223" s="1"/>
      <c r="EF223" s="1"/>
      <c r="EG223" s="1"/>
      <c r="EH223" s="1"/>
      <c r="EI223" s="1"/>
      <c r="EJ223" s="1"/>
      <c r="EK223" s="1"/>
      <c r="EL223" s="1"/>
      <c r="EM223" s="1"/>
      <c r="EN223" s="1"/>
      <c r="EO223" s="1"/>
      <c r="EP223" s="1"/>
      <c r="EQ223" s="1"/>
      <c r="ER223" s="1"/>
      <c r="ES223" s="1"/>
      <c r="ET223" s="1"/>
      <c r="EU223" s="1"/>
      <c r="EV223" s="1"/>
      <c r="EW223" s="1"/>
      <c r="EX223" s="1"/>
      <c r="EY223" s="1"/>
      <c r="EZ223" s="1"/>
      <c r="FA223" s="1"/>
      <c r="FB223" s="1"/>
      <c r="FC223" s="1"/>
      <c r="FD223" s="1"/>
      <c r="FE223" s="1"/>
      <c r="FF223" s="1"/>
      <c r="FG223" s="1"/>
      <c r="FH223" s="1"/>
      <c r="FI223" s="1"/>
      <c r="FJ223" s="1"/>
      <c r="FK223" s="1"/>
      <c r="FL223" s="1"/>
      <c r="FM223" s="1"/>
      <c r="FN223" s="1"/>
      <c r="FO223" s="1"/>
      <c r="FP223" s="1"/>
      <c r="FQ223" s="1"/>
      <c r="FR223" s="1"/>
      <c r="FS223" s="1"/>
      <c r="FT223" s="1"/>
      <c r="FU223" s="1"/>
      <c r="FV223" s="1"/>
      <c r="FW223" s="1"/>
      <c r="FX223" s="1"/>
      <c r="FY223" s="1"/>
      <c r="FZ223" s="1"/>
      <c r="GA223" s="1"/>
      <c r="GB223" s="1"/>
      <c r="GC223" s="1"/>
      <c r="GD223" s="1"/>
      <c r="GE223" s="1"/>
      <c r="GF223" s="1"/>
      <c r="GG223" s="1"/>
      <c r="GH223" s="1"/>
      <c r="GI223" s="1"/>
      <c r="GJ223" s="1"/>
      <c r="GK223" s="1"/>
      <c r="GL223" s="1"/>
      <c r="GM223" s="1"/>
      <c r="GN223" s="1"/>
      <c r="GO223" s="1"/>
      <c r="GP223" s="1"/>
      <c r="GQ223" s="1"/>
      <c r="GR223" s="1"/>
      <c r="GS223" s="1"/>
      <c r="GT223" s="1"/>
      <c r="GU223" s="1"/>
      <c r="GV223" s="1"/>
      <c r="GW223" s="1"/>
      <c r="GX223" s="1"/>
      <c r="GY223" s="1"/>
      <c r="GZ223" s="1"/>
      <c r="HA223" s="1"/>
      <c r="HB223" s="1"/>
      <c r="HC223" s="1"/>
      <c r="HD223" s="1"/>
      <c r="HE223" s="1"/>
      <c r="HF223" s="1"/>
      <c r="HG223" s="1"/>
      <c r="HH223" s="1"/>
      <c r="HI223" s="1"/>
      <c r="HJ223" s="1"/>
      <c r="HK223" s="1"/>
      <c r="HL223" s="1"/>
      <c r="HM223" s="1"/>
      <c r="HN223" s="1"/>
      <c r="HO223" s="1"/>
      <c r="HP223" s="1"/>
      <c r="HQ223" s="1"/>
      <c r="HR223" s="1"/>
      <c r="HS223" s="1"/>
      <c r="HT223" s="1"/>
      <c r="HU223" s="1"/>
      <c r="HV223" s="1"/>
      <c r="HW223" s="1"/>
      <c r="HX223" s="1"/>
      <c r="HY223" s="1"/>
      <c r="HZ223" s="1"/>
      <c r="IA223" s="1"/>
      <c r="IB223" s="1"/>
      <c r="IC223" s="1"/>
      <c r="ID223" s="1"/>
      <c r="IE223" s="1"/>
      <c r="IF223" s="1"/>
      <c r="IG223" s="1"/>
      <c r="IH223" s="1"/>
      <c r="II223" s="1"/>
      <c r="IJ223" s="1"/>
      <c r="IK223" s="1"/>
      <c r="IL223" s="1"/>
      <c r="IM223" s="1"/>
      <c r="IN223" s="1"/>
      <c r="IO223" s="1"/>
      <c r="IP223" s="1"/>
      <c r="IQ223" s="1"/>
      <c r="IR223" s="1"/>
      <c r="IS223" s="1"/>
      <c r="IT223" s="1"/>
      <c r="IU223" s="1"/>
      <c r="IV223" s="1"/>
    </row>
    <row r="224" spans="1:256" ht="15.75" x14ac:dyDescent="0.2">
      <c r="C224" s="86" t="s">
        <v>11</v>
      </c>
      <c r="D224" s="85"/>
      <c r="E224" s="84" t="s">
        <v>51</v>
      </c>
      <c r="F224" s="83" t="s">
        <v>10</v>
      </c>
      <c r="G224" s="26"/>
    </row>
    <row r="225" spans="3:256" ht="18" customHeight="1" x14ac:dyDescent="0.2">
      <c r="C225" s="82" t="s">
        <v>50</v>
      </c>
      <c r="D225" s="81"/>
      <c r="E225" s="77"/>
      <c r="F225" s="80">
        <f>'[1]RELAÇÃO DE DESPESAS PAGAS'!$R$4</f>
        <v>0</v>
      </c>
      <c r="G225" s="24"/>
      <c r="H225" s="34"/>
    </row>
    <row r="226" spans="3:256" ht="18" customHeight="1" x14ac:dyDescent="0.2">
      <c r="C226" s="79" t="s">
        <v>49</v>
      </c>
      <c r="D226" s="78"/>
      <c r="E226" s="77"/>
      <c r="F226" s="76"/>
      <c r="G226" s="75"/>
      <c r="H226" s="34"/>
    </row>
    <row r="227" spans="3:256" ht="18" customHeight="1" x14ac:dyDescent="0.2">
      <c r="C227" s="74" t="s">
        <v>48</v>
      </c>
      <c r="D227" s="74"/>
      <c r="E227" s="74"/>
      <c r="F227" s="74"/>
      <c r="G227" s="74"/>
    </row>
    <row r="228" spans="3:256" ht="18" customHeight="1" x14ac:dyDescent="0.2">
      <c r="C228" s="74"/>
      <c r="D228" s="74"/>
      <c r="E228" s="74"/>
      <c r="F228" s="74"/>
      <c r="G228" s="74"/>
      <c r="H228" s="70"/>
      <c r="I228" s="69"/>
      <c r="J228" s="69"/>
      <c r="K228" s="69"/>
      <c r="L228" s="69"/>
      <c r="M228" s="69"/>
      <c r="N228" s="69"/>
      <c r="O228" s="69"/>
      <c r="P228" s="69"/>
      <c r="Q228" s="69"/>
      <c r="R228" s="69"/>
      <c r="S228" s="69"/>
      <c r="T228" s="69"/>
      <c r="U228" s="69"/>
      <c r="V228" s="69"/>
      <c r="W228" s="69"/>
      <c r="X228" s="69"/>
      <c r="Y228" s="69"/>
      <c r="Z228" s="69"/>
      <c r="AA228" s="69"/>
      <c r="AB228" s="69"/>
      <c r="AC228" s="69"/>
      <c r="AD228" s="69"/>
      <c r="AE228" s="69"/>
      <c r="AF228" s="69"/>
      <c r="AG228" s="69"/>
      <c r="AH228" s="69"/>
      <c r="AI228" s="69"/>
      <c r="AJ228" s="69"/>
      <c r="AK228" s="69"/>
      <c r="AL228" s="69"/>
      <c r="AM228" s="69"/>
      <c r="AN228" s="69"/>
      <c r="AO228" s="69"/>
      <c r="AP228" s="69"/>
      <c r="AQ228" s="69"/>
      <c r="AR228" s="69"/>
      <c r="AS228" s="69"/>
      <c r="AT228" s="69"/>
      <c r="AU228" s="69"/>
      <c r="AV228" s="69"/>
      <c r="AW228" s="69"/>
      <c r="AX228" s="69"/>
      <c r="AY228" s="69"/>
      <c r="AZ228" s="69"/>
      <c r="BA228" s="69"/>
      <c r="BB228" s="69"/>
      <c r="BC228" s="69"/>
      <c r="BD228" s="69"/>
      <c r="BE228" s="69"/>
      <c r="BF228" s="69"/>
      <c r="BG228" s="69"/>
      <c r="BH228" s="69"/>
      <c r="BI228" s="69"/>
      <c r="BJ228" s="69"/>
      <c r="BK228" s="69"/>
      <c r="BL228" s="69"/>
      <c r="BM228" s="69"/>
      <c r="BN228" s="69"/>
      <c r="BO228" s="69"/>
      <c r="BP228" s="69"/>
      <c r="BQ228" s="69"/>
      <c r="BR228" s="69"/>
      <c r="BS228" s="69"/>
      <c r="BT228" s="69"/>
      <c r="BU228" s="69"/>
      <c r="BV228" s="69"/>
      <c r="BW228" s="69"/>
      <c r="BX228" s="69"/>
      <c r="BY228" s="69"/>
      <c r="BZ228" s="69"/>
      <c r="CA228" s="69"/>
      <c r="CB228" s="69"/>
      <c r="CC228" s="69"/>
      <c r="CD228" s="69"/>
      <c r="CE228" s="69"/>
      <c r="CF228" s="69"/>
      <c r="CG228" s="69"/>
      <c r="CH228" s="69"/>
      <c r="CI228" s="69"/>
      <c r="CJ228" s="69"/>
      <c r="CK228" s="69"/>
      <c r="CL228" s="69"/>
      <c r="CM228" s="69"/>
      <c r="CN228" s="69"/>
      <c r="CO228" s="69"/>
      <c r="CP228" s="69"/>
      <c r="CQ228" s="69"/>
      <c r="CR228" s="69"/>
      <c r="CS228" s="69"/>
      <c r="CT228" s="69"/>
      <c r="CU228" s="69"/>
      <c r="CV228" s="69"/>
      <c r="CW228" s="69"/>
      <c r="CX228" s="69"/>
      <c r="CY228" s="69"/>
      <c r="CZ228" s="69"/>
      <c r="DA228" s="69"/>
      <c r="DB228" s="69"/>
      <c r="DC228" s="69"/>
      <c r="DD228" s="69"/>
      <c r="DE228" s="69"/>
      <c r="DF228" s="69"/>
      <c r="DG228" s="69"/>
      <c r="DH228" s="69"/>
      <c r="DI228" s="69"/>
      <c r="DJ228" s="69"/>
      <c r="DK228" s="69"/>
      <c r="DL228" s="69"/>
      <c r="DM228" s="69"/>
      <c r="DN228" s="69"/>
      <c r="DO228" s="69"/>
      <c r="DP228" s="69"/>
      <c r="DQ228" s="69"/>
      <c r="DR228" s="69"/>
      <c r="DS228" s="69"/>
      <c r="DT228" s="69"/>
      <c r="DU228" s="69"/>
      <c r="DV228" s="69"/>
      <c r="DW228" s="69"/>
      <c r="DX228" s="69"/>
      <c r="DY228" s="69"/>
      <c r="DZ228" s="69"/>
      <c r="EA228" s="69"/>
      <c r="EB228" s="69"/>
      <c r="EC228" s="69"/>
      <c r="ED228" s="69"/>
      <c r="EE228" s="69"/>
      <c r="EF228" s="69"/>
      <c r="EG228" s="69"/>
      <c r="EH228" s="69"/>
      <c r="EI228" s="69"/>
      <c r="EJ228" s="69"/>
      <c r="EK228" s="69"/>
      <c r="EL228" s="69"/>
      <c r="EM228" s="69"/>
      <c r="EN228" s="69"/>
      <c r="EO228" s="69"/>
      <c r="EP228" s="69"/>
      <c r="EQ228" s="69"/>
      <c r="ER228" s="69"/>
      <c r="ES228" s="69"/>
      <c r="ET228" s="69"/>
      <c r="EU228" s="69"/>
      <c r="EV228" s="69"/>
      <c r="EW228" s="69"/>
      <c r="EX228" s="69"/>
      <c r="EY228" s="69"/>
      <c r="EZ228" s="69"/>
      <c r="FA228" s="69"/>
      <c r="FB228" s="69"/>
      <c r="FC228" s="69"/>
      <c r="FD228" s="69"/>
      <c r="FE228" s="69"/>
      <c r="FF228" s="69"/>
      <c r="FG228" s="69"/>
      <c r="FH228" s="69"/>
      <c r="FI228" s="69"/>
      <c r="FJ228" s="69"/>
      <c r="FK228" s="69"/>
      <c r="FL228" s="69"/>
      <c r="FM228" s="69"/>
      <c r="FN228" s="69"/>
      <c r="FO228" s="69"/>
      <c r="FP228" s="69"/>
      <c r="FQ228" s="69"/>
      <c r="FR228" s="69"/>
      <c r="FS228" s="69"/>
      <c r="FT228" s="69"/>
      <c r="FU228" s="69"/>
      <c r="FV228" s="69"/>
      <c r="FW228" s="69"/>
      <c r="FX228" s="69"/>
      <c r="FY228" s="69"/>
      <c r="FZ228" s="69"/>
      <c r="GA228" s="69"/>
      <c r="GB228" s="69"/>
      <c r="GC228" s="69"/>
      <c r="GD228" s="69"/>
      <c r="GE228" s="69"/>
      <c r="GF228" s="69"/>
      <c r="GG228" s="69"/>
      <c r="GH228" s="69"/>
      <c r="GI228" s="69"/>
      <c r="GJ228" s="69"/>
      <c r="GK228" s="69"/>
      <c r="GL228" s="69"/>
      <c r="GM228" s="69"/>
      <c r="GN228" s="69"/>
      <c r="GO228" s="69"/>
      <c r="GP228" s="69"/>
      <c r="GQ228" s="69"/>
      <c r="GR228" s="69"/>
      <c r="GS228" s="69"/>
      <c r="GT228" s="69"/>
      <c r="GU228" s="69"/>
      <c r="GV228" s="69"/>
      <c r="GW228" s="69"/>
      <c r="GX228" s="69"/>
      <c r="GY228" s="69"/>
      <c r="GZ228" s="69"/>
      <c r="HA228" s="69"/>
      <c r="HB228" s="69"/>
      <c r="HC228" s="69"/>
      <c r="HD228" s="69"/>
      <c r="HE228" s="69"/>
      <c r="HF228" s="69"/>
      <c r="HG228" s="69"/>
      <c r="HH228" s="69"/>
      <c r="HI228" s="69"/>
      <c r="HJ228" s="69"/>
      <c r="HK228" s="69"/>
      <c r="HL228" s="69"/>
      <c r="HM228" s="69"/>
      <c r="HN228" s="69"/>
      <c r="HO228" s="69"/>
      <c r="HP228" s="69"/>
      <c r="HQ228" s="69"/>
      <c r="HR228" s="69"/>
      <c r="HS228" s="69"/>
      <c r="HT228" s="69"/>
      <c r="HU228" s="69"/>
      <c r="HV228" s="69"/>
      <c r="HW228" s="69"/>
      <c r="HX228" s="69"/>
      <c r="HY228" s="69"/>
      <c r="HZ228" s="69"/>
      <c r="IA228" s="69"/>
      <c r="IB228" s="69"/>
      <c r="IC228" s="69"/>
      <c r="ID228" s="69"/>
      <c r="IE228" s="69"/>
      <c r="IF228" s="69"/>
      <c r="IG228" s="69"/>
      <c r="IH228" s="69"/>
      <c r="II228" s="69"/>
      <c r="IJ228" s="69"/>
      <c r="IK228" s="69"/>
      <c r="IL228" s="69"/>
      <c r="IM228" s="69"/>
      <c r="IN228" s="69"/>
      <c r="IO228" s="69"/>
      <c r="IP228" s="69"/>
      <c r="IQ228" s="69"/>
      <c r="IR228" s="69"/>
      <c r="IS228" s="69"/>
      <c r="IT228" s="69"/>
      <c r="IU228" s="69"/>
      <c r="IV228" s="69"/>
    </row>
    <row r="229" spans="3:256" ht="18" customHeight="1" x14ac:dyDescent="0.2">
      <c r="C229" s="73"/>
      <c r="D229" s="72"/>
      <c r="E229" s="72"/>
      <c r="F229" s="72"/>
      <c r="G229" s="71"/>
      <c r="H229" s="70"/>
      <c r="I229" s="69"/>
      <c r="J229" s="69"/>
      <c r="K229" s="69"/>
      <c r="L229" s="69"/>
      <c r="M229" s="69"/>
      <c r="N229" s="69"/>
      <c r="O229" s="69"/>
      <c r="P229" s="69"/>
      <c r="Q229" s="69"/>
      <c r="R229" s="69"/>
      <c r="S229" s="69"/>
      <c r="T229" s="69"/>
      <c r="U229" s="69"/>
      <c r="V229" s="69"/>
      <c r="W229" s="69"/>
      <c r="X229" s="69"/>
      <c r="Y229" s="69"/>
      <c r="Z229" s="69"/>
      <c r="AA229" s="69"/>
      <c r="AB229" s="69"/>
      <c r="AC229" s="69"/>
      <c r="AD229" s="69"/>
      <c r="AE229" s="69"/>
      <c r="AF229" s="69"/>
      <c r="AG229" s="69"/>
      <c r="AH229" s="69"/>
      <c r="AI229" s="69"/>
      <c r="AJ229" s="69"/>
      <c r="AK229" s="69"/>
      <c r="AL229" s="69"/>
      <c r="AM229" s="69"/>
      <c r="AN229" s="69"/>
      <c r="AO229" s="69"/>
      <c r="AP229" s="69"/>
      <c r="AQ229" s="69"/>
      <c r="AR229" s="69"/>
      <c r="AS229" s="69"/>
      <c r="AT229" s="69"/>
      <c r="AU229" s="69"/>
      <c r="AV229" s="69"/>
      <c r="AW229" s="69"/>
      <c r="AX229" s="69"/>
      <c r="AY229" s="69"/>
      <c r="AZ229" s="69"/>
      <c r="BA229" s="69"/>
      <c r="BB229" s="69"/>
      <c r="BC229" s="69"/>
      <c r="BD229" s="69"/>
      <c r="BE229" s="69"/>
      <c r="BF229" s="69"/>
      <c r="BG229" s="69"/>
      <c r="BH229" s="69"/>
      <c r="BI229" s="69"/>
      <c r="BJ229" s="69"/>
      <c r="BK229" s="69"/>
      <c r="BL229" s="69"/>
      <c r="BM229" s="69"/>
      <c r="BN229" s="69"/>
      <c r="BO229" s="69"/>
      <c r="BP229" s="69"/>
      <c r="BQ229" s="69"/>
      <c r="BR229" s="69"/>
      <c r="BS229" s="69"/>
      <c r="BT229" s="69"/>
      <c r="BU229" s="69"/>
      <c r="BV229" s="69"/>
      <c r="BW229" s="69"/>
      <c r="BX229" s="69"/>
      <c r="BY229" s="69"/>
      <c r="BZ229" s="69"/>
      <c r="CA229" s="69"/>
      <c r="CB229" s="69"/>
      <c r="CC229" s="69"/>
      <c r="CD229" s="69"/>
      <c r="CE229" s="69"/>
      <c r="CF229" s="69"/>
      <c r="CG229" s="69"/>
      <c r="CH229" s="69"/>
      <c r="CI229" s="69"/>
      <c r="CJ229" s="69"/>
      <c r="CK229" s="69"/>
      <c r="CL229" s="69"/>
      <c r="CM229" s="69"/>
      <c r="CN229" s="69"/>
      <c r="CO229" s="69"/>
      <c r="CP229" s="69"/>
      <c r="CQ229" s="69"/>
      <c r="CR229" s="69"/>
      <c r="CS229" s="69"/>
      <c r="CT229" s="69"/>
      <c r="CU229" s="69"/>
      <c r="CV229" s="69"/>
      <c r="CW229" s="69"/>
      <c r="CX229" s="69"/>
      <c r="CY229" s="69"/>
      <c r="CZ229" s="69"/>
      <c r="DA229" s="69"/>
      <c r="DB229" s="69"/>
      <c r="DC229" s="69"/>
      <c r="DD229" s="69"/>
      <c r="DE229" s="69"/>
      <c r="DF229" s="69"/>
      <c r="DG229" s="69"/>
      <c r="DH229" s="69"/>
      <c r="DI229" s="69"/>
      <c r="DJ229" s="69"/>
      <c r="DK229" s="69"/>
      <c r="DL229" s="69"/>
      <c r="DM229" s="69"/>
      <c r="DN229" s="69"/>
      <c r="DO229" s="69"/>
      <c r="DP229" s="69"/>
      <c r="DQ229" s="69"/>
      <c r="DR229" s="69"/>
      <c r="DS229" s="69"/>
      <c r="DT229" s="69"/>
      <c r="DU229" s="69"/>
      <c r="DV229" s="69"/>
      <c r="DW229" s="69"/>
      <c r="DX229" s="69"/>
      <c r="DY229" s="69"/>
      <c r="DZ229" s="69"/>
      <c r="EA229" s="69"/>
      <c r="EB229" s="69"/>
      <c r="EC229" s="69"/>
      <c r="ED229" s="69"/>
      <c r="EE229" s="69"/>
      <c r="EF229" s="69"/>
      <c r="EG229" s="69"/>
      <c r="EH229" s="69"/>
      <c r="EI229" s="69"/>
      <c r="EJ229" s="69"/>
      <c r="EK229" s="69"/>
      <c r="EL229" s="69"/>
      <c r="EM229" s="69"/>
      <c r="EN229" s="69"/>
      <c r="EO229" s="69"/>
      <c r="EP229" s="69"/>
      <c r="EQ229" s="69"/>
      <c r="ER229" s="69"/>
      <c r="ES229" s="69"/>
      <c r="ET229" s="69"/>
      <c r="EU229" s="69"/>
      <c r="EV229" s="69"/>
      <c r="EW229" s="69"/>
      <c r="EX229" s="69"/>
      <c r="EY229" s="69"/>
      <c r="EZ229" s="69"/>
      <c r="FA229" s="69"/>
      <c r="FB229" s="69"/>
      <c r="FC229" s="69"/>
      <c r="FD229" s="69"/>
      <c r="FE229" s="69"/>
      <c r="FF229" s="69"/>
      <c r="FG229" s="69"/>
      <c r="FH229" s="69"/>
      <c r="FI229" s="69"/>
      <c r="FJ229" s="69"/>
      <c r="FK229" s="69"/>
      <c r="FL229" s="69"/>
      <c r="FM229" s="69"/>
      <c r="FN229" s="69"/>
      <c r="FO229" s="69"/>
      <c r="FP229" s="69"/>
      <c r="FQ229" s="69"/>
      <c r="FR229" s="69"/>
      <c r="FS229" s="69"/>
      <c r="FT229" s="69"/>
      <c r="FU229" s="69"/>
      <c r="FV229" s="69"/>
      <c r="FW229" s="69"/>
      <c r="FX229" s="69"/>
      <c r="FY229" s="69"/>
      <c r="FZ229" s="69"/>
      <c r="GA229" s="69"/>
      <c r="GB229" s="69"/>
      <c r="GC229" s="69"/>
      <c r="GD229" s="69"/>
      <c r="GE229" s="69"/>
      <c r="GF229" s="69"/>
      <c r="GG229" s="69"/>
      <c r="GH229" s="69"/>
      <c r="GI229" s="69"/>
      <c r="GJ229" s="69"/>
      <c r="GK229" s="69"/>
      <c r="GL229" s="69"/>
      <c r="GM229" s="69"/>
      <c r="GN229" s="69"/>
      <c r="GO229" s="69"/>
      <c r="GP229" s="69"/>
      <c r="GQ229" s="69"/>
      <c r="GR229" s="69"/>
      <c r="GS229" s="69"/>
      <c r="GT229" s="69"/>
      <c r="GU229" s="69"/>
      <c r="GV229" s="69"/>
      <c r="GW229" s="69"/>
      <c r="GX229" s="69"/>
      <c r="GY229" s="69"/>
      <c r="GZ229" s="69"/>
      <c r="HA229" s="69"/>
      <c r="HB229" s="69"/>
      <c r="HC229" s="69"/>
      <c r="HD229" s="69"/>
      <c r="HE229" s="69"/>
      <c r="HF229" s="69"/>
      <c r="HG229" s="69"/>
      <c r="HH229" s="69"/>
      <c r="HI229" s="69"/>
      <c r="HJ229" s="69"/>
      <c r="HK229" s="69"/>
      <c r="HL229" s="69"/>
      <c r="HM229" s="69"/>
      <c r="HN229" s="69"/>
      <c r="HO229" s="69"/>
      <c r="HP229" s="69"/>
      <c r="HQ229" s="69"/>
      <c r="HR229" s="69"/>
      <c r="HS229" s="69"/>
      <c r="HT229" s="69"/>
      <c r="HU229" s="69"/>
      <c r="HV229" s="69"/>
      <c r="HW229" s="69"/>
      <c r="HX229" s="69"/>
      <c r="HY229" s="69"/>
      <c r="HZ229" s="69"/>
      <c r="IA229" s="69"/>
      <c r="IB229" s="69"/>
      <c r="IC229" s="69"/>
      <c r="ID229" s="69"/>
      <c r="IE229" s="69"/>
      <c r="IF229" s="69"/>
      <c r="IG229" s="69"/>
      <c r="IH229" s="69"/>
      <c r="II229" s="69"/>
      <c r="IJ229" s="69"/>
      <c r="IK229" s="69"/>
      <c r="IL229" s="69"/>
      <c r="IM229" s="69"/>
      <c r="IN229" s="69"/>
      <c r="IO229" s="69"/>
      <c r="IP229" s="69"/>
      <c r="IQ229" s="69"/>
      <c r="IR229" s="69"/>
      <c r="IS229" s="69"/>
      <c r="IT229" s="69"/>
      <c r="IU229" s="69"/>
      <c r="IV229" s="69"/>
    </row>
    <row r="230" spans="3:256" ht="18" customHeight="1" x14ac:dyDescent="0.2">
      <c r="C230" s="30" t="s">
        <v>47</v>
      </c>
      <c r="D230" s="45"/>
      <c r="E230" s="45"/>
      <c r="F230" s="44"/>
      <c r="G230" s="64"/>
    </row>
    <row r="231" spans="3:256" ht="18" customHeight="1" x14ac:dyDescent="0.2">
      <c r="C231" s="27" t="s">
        <v>11</v>
      </c>
      <c r="D231" s="27"/>
      <c r="E231" s="27"/>
      <c r="F231" s="26" t="s">
        <v>10</v>
      </c>
      <c r="G231" s="26"/>
    </row>
    <row r="232" spans="3:256" ht="18" customHeight="1" x14ac:dyDescent="0.2">
      <c r="C232" s="68" t="s">
        <v>46</v>
      </c>
      <c r="D232" s="68"/>
      <c r="E232" s="68"/>
      <c r="F232" s="67">
        <f>'[1]SALDO DE ESTOQUE'!C25</f>
        <v>1818912.31</v>
      </c>
      <c r="G232" s="67"/>
      <c r="H232" s="34"/>
      <c r="IV232" s="66"/>
    </row>
    <row r="233" spans="3:256" ht="18" customHeight="1" x14ac:dyDescent="0.2">
      <c r="C233" s="68" t="s">
        <v>45</v>
      </c>
      <c r="D233" s="68"/>
      <c r="E233" s="68"/>
      <c r="F233" s="67">
        <f>'[1]SALDO DE ESTOQUE'!C55</f>
        <v>263268.86</v>
      </c>
      <c r="G233" s="67"/>
      <c r="H233" s="34"/>
    </row>
    <row r="234" spans="3:256" ht="18" customHeight="1" x14ac:dyDescent="0.2">
      <c r="C234" s="68" t="s">
        <v>44</v>
      </c>
      <c r="D234" s="68"/>
      <c r="E234" s="68"/>
      <c r="F234" s="67">
        <f>'[1]SALDO DE ESTOQUE'!C66</f>
        <v>0</v>
      </c>
      <c r="G234" s="67"/>
      <c r="H234" s="34"/>
    </row>
    <row r="235" spans="3:256" ht="18" customHeight="1" x14ac:dyDescent="0.2">
      <c r="C235" s="23" t="s">
        <v>43</v>
      </c>
      <c r="D235" s="23"/>
      <c r="E235" s="23"/>
      <c r="F235" s="22">
        <f>F232+F233+F234</f>
        <v>2082181.17</v>
      </c>
      <c r="G235" s="22"/>
      <c r="H235" s="34"/>
      <c r="L235" s="66"/>
      <c r="M235" s="66"/>
      <c r="N235" s="66"/>
      <c r="O235" s="66"/>
      <c r="P235" s="66"/>
      <c r="Q235" s="66"/>
      <c r="R235" s="66"/>
      <c r="S235" s="66"/>
      <c r="T235" s="66"/>
      <c r="U235" s="66"/>
      <c r="V235" s="66"/>
      <c r="W235" s="66"/>
      <c r="X235" s="66"/>
      <c r="Y235" s="66"/>
      <c r="Z235" s="66"/>
      <c r="AA235" s="66"/>
      <c r="AB235" s="66"/>
      <c r="AC235" s="66"/>
      <c r="AD235" s="66"/>
      <c r="AE235" s="66"/>
      <c r="AF235" s="66"/>
      <c r="AG235" s="66"/>
      <c r="AH235" s="66"/>
      <c r="AI235" s="66"/>
      <c r="AJ235" s="66"/>
      <c r="AK235" s="66"/>
      <c r="AL235" s="66"/>
      <c r="AM235" s="66"/>
      <c r="AN235" s="66"/>
      <c r="AO235" s="66"/>
      <c r="AP235" s="66"/>
      <c r="AQ235" s="66"/>
      <c r="AR235" s="66"/>
      <c r="AS235" s="66"/>
      <c r="AT235" s="66"/>
      <c r="AU235" s="66"/>
      <c r="AV235" s="66"/>
      <c r="AW235" s="66"/>
      <c r="AX235" s="66"/>
      <c r="AY235" s="66"/>
      <c r="AZ235" s="66"/>
      <c r="BA235" s="66"/>
      <c r="BB235" s="66"/>
      <c r="BC235" s="66"/>
      <c r="BD235" s="66"/>
      <c r="BE235" s="66"/>
      <c r="BF235" s="66"/>
      <c r="BG235" s="66"/>
      <c r="BH235" s="66"/>
      <c r="BI235" s="66"/>
      <c r="BJ235" s="66"/>
      <c r="BK235" s="66"/>
      <c r="BL235" s="66"/>
      <c r="BM235" s="66"/>
      <c r="BN235" s="66"/>
      <c r="BO235" s="66"/>
      <c r="BP235" s="66"/>
      <c r="BQ235" s="66"/>
      <c r="BR235" s="66"/>
      <c r="BS235" s="66"/>
      <c r="BT235" s="66"/>
      <c r="BU235" s="66"/>
      <c r="BV235" s="66"/>
      <c r="BW235" s="66"/>
      <c r="BX235" s="66"/>
      <c r="BY235" s="66"/>
      <c r="BZ235" s="66"/>
      <c r="CA235" s="66"/>
      <c r="CB235" s="66"/>
      <c r="CC235" s="66"/>
      <c r="CD235" s="66"/>
      <c r="CE235" s="66"/>
      <c r="CF235" s="66"/>
      <c r="CG235" s="66"/>
      <c r="CH235" s="66"/>
      <c r="CI235" s="66"/>
      <c r="CJ235" s="66"/>
      <c r="CK235" s="66"/>
      <c r="CL235" s="66"/>
      <c r="CM235" s="66"/>
      <c r="CN235" s="66"/>
      <c r="CO235" s="66"/>
      <c r="CP235" s="66"/>
      <c r="CQ235" s="66"/>
      <c r="CR235" s="66"/>
      <c r="CS235" s="66"/>
      <c r="CT235" s="66"/>
      <c r="CU235" s="66"/>
      <c r="CV235" s="66"/>
      <c r="CW235" s="66"/>
      <c r="CX235" s="66"/>
      <c r="CY235" s="66"/>
      <c r="CZ235" s="66"/>
      <c r="DA235" s="66"/>
      <c r="DB235" s="66"/>
      <c r="DC235" s="66"/>
      <c r="DD235" s="66"/>
      <c r="DE235" s="66"/>
      <c r="DF235" s="66"/>
      <c r="DG235" s="66"/>
      <c r="DH235" s="66"/>
      <c r="DI235" s="66"/>
      <c r="DJ235" s="66"/>
      <c r="DK235" s="66"/>
      <c r="DL235" s="66"/>
      <c r="DM235" s="66"/>
      <c r="DN235" s="66"/>
      <c r="DO235" s="66"/>
      <c r="DP235" s="66"/>
      <c r="DQ235" s="66"/>
      <c r="DR235" s="66"/>
      <c r="DS235" s="66"/>
      <c r="DT235" s="66"/>
      <c r="DU235" s="66"/>
      <c r="DV235" s="66"/>
      <c r="DW235" s="66"/>
      <c r="DX235" s="66"/>
      <c r="DY235" s="66"/>
      <c r="DZ235" s="66"/>
      <c r="EA235" s="66"/>
      <c r="EB235" s="66"/>
      <c r="EC235" s="66"/>
      <c r="ED235" s="66"/>
      <c r="EE235" s="66"/>
      <c r="EF235" s="66"/>
      <c r="EG235" s="66"/>
      <c r="EH235" s="66"/>
      <c r="EI235" s="66"/>
      <c r="EJ235" s="66"/>
      <c r="EK235" s="66"/>
      <c r="EL235" s="66"/>
      <c r="EM235" s="66"/>
      <c r="EN235" s="66"/>
      <c r="EO235" s="66"/>
      <c r="EP235" s="66"/>
      <c r="EQ235" s="66"/>
      <c r="ER235" s="66"/>
      <c r="ES235" s="66"/>
      <c r="ET235" s="66"/>
      <c r="EU235" s="66"/>
      <c r="EV235" s="66"/>
      <c r="EW235" s="66"/>
      <c r="EX235" s="66"/>
      <c r="EY235" s="66"/>
      <c r="EZ235" s="66"/>
      <c r="FA235" s="66"/>
      <c r="FB235" s="66"/>
      <c r="FC235" s="66"/>
      <c r="FD235" s="66"/>
      <c r="FE235" s="66"/>
      <c r="FF235" s="66"/>
      <c r="FG235" s="66"/>
      <c r="FH235" s="66"/>
      <c r="FI235" s="66"/>
      <c r="FJ235" s="66"/>
      <c r="FK235" s="66"/>
      <c r="FL235" s="66"/>
      <c r="FM235" s="66"/>
      <c r="FN235" s="66"/>
      <c r="FO235" s="66"/>
      <c r="FP235" s="66"/>
      <c r="FQ235" s="66"/>
      <c r="FR235" s="66"/>
      <c r="FS235" s="66"/>
      <c r="FT235" s="66"/>
      <c r="FU235" s="66"/>
      <c r="FV235" s="66"/>
      <c r="FW235" s="66"/>
      <c r="FX235" s="66"/>
      <c r="FY235" s="66"/>
      <c r="FZ235" s="66"/>
      <c r="GA235" s="66"/>
      <c r="GB235" s="66"/>
      <c r="GC235" s="66"/>
      <c r="GD235" s="66"/>
      <c r="GE235" s="66"/>
      <c r="GF235" s="66"/>
      <c r="GG235" s="66"/>
      <c r="GH235" s="66"/>
      <c r="GI235" s="66"/>
      <c r="GJ235" s="66"/>
      <c r="GK235" s="66"/>
      <c r="GL235" s="66"/>
      <c r="GM235" s="66"/>
      <c r="GN235" s="66"/>
      <c r="GO235" s="66"/>
      <c r="GP235" s="66"/>
      <c r="GQ235" s="66"/>
      <c r="GR235" s="66"/>
      <c r="GS235" s="66"/>
      <c r="GT235" s="66"/>
      <c r="GU235" s="66"/>
      <c r="GV235" s="66"/>
      <c r="GW235" s="66"/>
      <c r="GX235" s="66"/>
      <c r="GY235" s="66"/>
      <c r="GZ235" s="66"/>
      <c r="HA235" s="66"/>
      <c r="HB235" s="66"/>
      <c r="HC235" s="66"/>
      <c r="HD235" s="66"/>
      <c r="HE235" s="66"/>
      <c r="HF235" s="66"/>
      <c r="HG235" s="66"/>
      <c r="HH235" s="66"/>
      <c r="HI235" s="66"/>
      <c r="HJ235" s="66"/>
      <c r="HK235" s="66"/>
      <c r="HL235" s="66"/>
      <c r="HM235" s="66"/>
      <c r="HN235" s="66"/>
      <c r="HO235" s="66"/>
      <c r="HP235" s="66"/>
      <c r="HQ235" s="66"/>
      <c r="HR235" s="66"/>
      <c r="HS235" s="66"/>
      <c r="HT235" s="66"/>
      <c r="HU235" s="66"/>
      <c r="HV235" s="66"/>
      <c r="HW235" s="66"/>
      <c r="HX235" s="66"/>
      <c r="HY235" s="66"/>
      <c r="HZ235" s="66"/>
      <c r="IA235" s="66"/>
      <c r="IB235" s="66"/>
      <c r="IC235" s="66"/>
      <c r="ID235" s="66"/>
      <c r="IE235" s="66"/>
      <c r="IF235" s="66"/>
      <c r="IG235" s="66"/>
      <c r="IH235" s="66"/>
      <c r="II235" s="66"/>
      <c r="IJ235" s="66"/>
      <c r="IK235" s="66"/>
      <c r="IL235" s="66"/>
      <c r="IM235" s="66"/>
      <c r="IN235" s="66"/>
      <c r="IO235" s="66"/>
      <c r="IP235" s="66"/>
      <c r="IQ235" s="66"/>
      <c r="IR235" s="66"/>
      <c r="IS235" s="66"/>
      <c r="IT235" s="66"/>
      <c r="IU235" s="66"/>
    </row>
    <row r="236" spans="3:256" ht="18" customHeight="1" x14ac:dyDescent="0.2">
      <c r="C236" s="65"/>
      <c r="D236" s="65"/>
      <c r="E236" s="65"/>
      <c r="F236" s="44"/>
      <c r="G236" s="64"/>
    </row>
    <row r="237" spans="3:256" ht="18" customHeight="1" x14ac:dyDescent="0.2">
      <c r="C237" s="63" t="s">
        <v>42</v>
      </c>
      <c r="D237" s="63"/>
      <c r="E237" s="63"/>
      <c r="F237" s="44"/>
      <c r="G237" s="43"/>
    </row>
    <row r="238" spans="3:256" ht="18" customHeight="1" x14ac:dyDescent="0.2">
      <c r="C238" s="62" t="s">
        <v>41</v>
      </c>
      <c r="D238" s="62"/>
      <c r="E238" s="45"/>
      <c r="F238" s="44"/>
      <c r="G238" s="43"/>
    </row>
    <row r="239" spans="3:256" ht="18" customHeight="1" x14ac:dyDescent="0.2">
      <c r="C239" s="27" t="s">
        <v>11</v>
      </c>
      <c r="D239" s="27"/>
      <c r="E239" s="27"/>
      <c r="F239" s="26" t="s">
        <v>10</v>
      </c>
      <c r="G239" s="26"/>
    </row>
    <row r="240" spans="3:256" ht="18" customHeight="1" x14ac:dyDescent="0.2">
      <c r="C240" s="61" t="s">
        <v>40</v>
      </c>
      <c r="D240" s="61"/>
      <c r="E240" s="61"/>
      <c r="F240" s="60"/>
      <c r="G240" s="60"/>
    </row>
    <row r="241" spans="3:13" ht="18" customHeight="1" x14ac:dyDescent="0.2">
      <c r="C241" s="59" t="s">
        <v>39</v>
      </c>
      <c r="D241" s="59"/>
      <c r="E241" s="59"/>
      <c r="F241" s="58"/>
      <c r="G241" s="58"/>
    </row>
    <row r="242" spans="3:13" ht="18.75" x14ac:dyDescent="0.2">
      <c r="C242" s="57" t="s">
        <v>38</v>
      </c>
      <c r="D242" s="57"/>
      <c r="E242" s="57"/>
      <c r="F242" s="56"/>
      <c r="G242" s="56"/>
    </row>
    <row r="243" spans="3:13" ht="18.75" x14ac:dyDescent="0.2">
      <c r="C243" s="27" t="s">
        <v>32</v>
      </c>
      <c r="D243" s="27"/>
      <c r="E243" s="55"/>
      <c r="F243" s="54">
        <f>SUM(F240:G242)</f>
        <v>0</v>
      </c>
      <c r="G243" s="54"/>
    </row>
    <row r="244" spans="3:13" ht="15" customHeight="1" x14ac:dyDescent="0.2">
      <c r="C244" s="53"/>
      <c r="D244" s="53"/>
      <c r="E244" s="53"/>
      <c r="F244" s="52"/>
      <c r="G244" s="52"/>
    </row>
    <row r="245" spans="3:13" ht="18" customHeight="1" x14ac:dyDescent="0.2">
      <c r="C245" s="62" t="s">
        <v>37</v>
      </c>
      <c r="D245" s="62"/>
      <c r="E245" s="45"/>
      <c r="F245" s="44"/>
      <c r="G245" s="43"/>
    </row>
    <row r="246" spans="3:13" ht="18" customHeight="1" x14ac:dyDescent="0.2">
      <c r="C246" s="27" t="s">
        <v>11</v>
      </c>
      <c r="D246" s="27"/>
      <c r="E246" s="27"/>
      <c r="F246" s="26" t="s">
        <v>10</v>
      </c>
      <c r="G246" s="26"/>
    </row>
    <row r="247" spans="3:13" ht="18" customHeight="1" x14ac:dyDescent="0.2">
      <c r="C247" s="61" t="s">
        <v>36</v>
      </c>
      <c r="D247" s="61"/>
      <c r="E247" s="61"/>
      <c r="F247" s="60">
        <v>233.2</v>
      </c>
      <c r="G247" s="60"/>
    </row>
    <row r="248" spans="3:13" ht="18" customHeight="1" x14ac:dyDescent="0.2">
      <c r="C248" s="61" t="s">
        <v>35</v>
      </c>
      <c r="D248" s="61"/>
      <c r="E248" s="61"/>
      <c r="F248" s="60">
        <v>0</v>
      </c>
      <c r="G248" s="60"/>
    </row>
    <row r="249" spans="3:13" ht="18" customHeight="1" x14ac:dyDescent="0.2">
      <c r="C249" s="59" t="s">
        <v>34</v>
      </c>
      <c r="D249" s="59"/>
      <c r="E249" s="59"/>
      <c r="F249" s="58">
        <v>88063.06</v>
      </c>
      <c r="G249" s="58"/>
    </row>
    <row r="250" spans="3:13" ht="18" customHeight="1" x14ac:dyDescent="0.2">
      <c r="C250" s="57" t="s">
        <v>33</v>
      </c>
      <c r="D250" s="57"/>
      <c r="E250" s="57"/>
      <c r="F250" s="56">
        <v>0</v>
      </c>
      <c r="G250" s="56"/>
    </row>
    <row r="251" spans="3:13" ht="18.75" x14ac:dyDescent="0.2">
      <c r="C251" s="27" t="s">
        <v>32</v>
      </c>
      <c r="D251" s="27"/>
      <c r="E251" s="55"/>
      <c r="F251" s="54">
        <f>SUM(F247:G250)</f>
        <v>88296.26</v>
      </c>
      <c r="G251" s="54"/>
    </row>
    <row r="252" spans="3:13" ht="18.75" x14ac:dyDescent="0.2">
      <c r="C252" s="53"/>
      <c r="D252" s="53"/>
      <c r="E252" s="53"/>
      <c r="F252" s="52"/>
      <c r="G252" s="52"/>
    </row>
    <row r="253" spans="3:13" ht="18" customHeight="1" x14ac:dyDescent="0.2">
      <c r="C253" s="42" t="s">
        <v>31</v>
      </c>
      <c r="D253" s="42"/>
      <c r="E253" s="42"/>
      <c r="F253" s="51">
        <f>F243+F251</f>
        <v>88296.26</v>
      </c>
      <c r="G253" s="50"/>
    </row>
    <row r="254" spans="3:13" ht="18" customHeight="1" x14ac:dyDescent="0.2">
      <c r="C254" s="46"/>
      <c r="D254" s="45"/>
      <c r="E254" s="45"/>
      <c r="F254" s="44"/>
      <c r="G254" s="44"/>
      <c r="J254" s="47"/>
      <c r="M254" s="47"/>
    </row>
    <row r="255" spans="3:13" ht="18" customHeight="1" x14ac:dyDescent="0.2">
      <c r="C255" s="30" t="s">
        <v>30</v>
      </c>
      <c r="D255" s="45"/>
      <c r="E255" s="45"/>
      <c r="F255" s="44"/>
      <c r="G255" s="43"/>
      <c r="K255" s="47"/>
      <c r="M255" s="47"/>
    </row>
    <row r="256" spans="3:13" ht="18" customHeight="1" x14ac:dyDescent="0.2">
      <c r="C256" s="42" t="s">
        <v>11</v>
      </c>
      <c r="D256" s="42"/>
      <c r="E256" s="42"/>
      <c r="F256" s="41" t="s">
        <v>10</v>
      </c>
      <c r="G256" s="41"/>
      <c r="K256" s="47"/>
      <c r="M256" s="47"/>
    </row>
    <row r="257" spans="1:13" ht="18" customHeight="1" x14ac:dyDescent="0.2">
      <c r="C257" s="49" t="s">
        <v>29</v>
      </c>
      <c r="D257" s="49"/>
      <c r="E257" s="49"/>
      <c r="F257" s="48">
        <v>42540.25</v>
      </c>
      <c r="G257" s="48"/>
      <c r="H257" s="34"/>
      <c r="K257" s="47"/>
      <c r="M257" s="47"/>
    </row>
    <row r="258" spans="1:13" ht="18" customHeight="1" x14ac:dyDescent="0.2">
      <c r="C258" s="36" t="s">
        <v>28</v>
      </c>
      <c r="D258" s="36"/>
      <c r="E258" s="36"/>
      <c r="F258" s="24">
        <f>F29*17.28%</f>
        <v>207414.83289599975</v>
      </c>
      <c r="G258" s="24"/>
      <c r="K258" s="47"/>
      <c r="M258" s="47"/>
    </row>
    <row r="259" spans="1:13" ht="18" customHeight="1" x14ac:dyDescent="0.2">
      <c r="C259" s="36" t="s">
        <v>27</v>
      </c>
      <c r="D259" s="36"/>
      <c r="E259" s="36"/>
      <c r="F259" s="24">
        <f>F39</f>
        <v>0</v>
      </c>
      <c r="G259" s="24"/>
      <c r="H259" s="34"/>
      <c r="K259" s="47"/>
    </row>
    <row r="260" spans="1:13" ht="18" customHeight="1" x14ac:dyDescent="0.2">
      <c r="C260" s="36" t="s">
        <v>26</v>
      </c>
      <c r="D260" s="36"/>
      <c r="E260" s="36"/>
      <c r="F260" s="24">
        <f>F43</f>
        <v>0</v>
      </c>
      <c r="G260" s="24"/>
      <c r="K260" s="47"/>
    </row>
    <row r="261" spans="1:13" ht="18" customHeight="1" x14ac:dyDescent="0.2">
      <c r="C261" s="36" t="s">
        <v>25</v>
      </c>
      <c r="D261" s="36"/>
      <c r="E261" s="36"/>
      <c r="F261" s="24">
        <f>F47</f>
        <v>22399.190000000002</v>
      </c>
      <c r="G261" s="24"/>
      <c r="K261" s="47"/>
    </row>
    <row r="262" spans="1:13" ht="18" customHeight="1" x14ac:dyDescent="0.2">
      <c r="C262" s="23" t="s">
        <v>24</v>
      </c>
      <c r="D262" s="23"/>
      <c r="E262" s="23"/>
      <c r="F262" s="22">
        <f>F257+F258-F259-F260-F261</f>
        <v>227555.89289599974</v>
      </c>
      <c r="G262" s="22"/>
    </row>
    <row r="263" spans="1:13" ht="15" x14ac:dyDescent="0.2">
      <c r="C263" s="46"/>
      <c r="D263" s="45"/>
      <c r="E263" s="45"/>
      <c r="F263" s="44"/>
      <c r="G263" s="44"/>
    </row>
    <row r="264" spans="1:13" ht="21" x14ac:dyDescent="0.2">
      <c r="C264" s="30" t="s">
        <v>23</v>
      </c>
      <c r="D264" s="45"/>
      <c r="E264" s="45"/>
      <c r="F264" s="44"/>
      <c r="G264" s="43"/>
    </row>
    <row r="265" spans="1:13" ht="15.75" x14ac:dyDescent="0.2">
      <c r="C265" s="42" t="s">
        <v>11</v>
      </c>
      <c r="D265" s="42"/>
      <c r="E265" s="42"/>
      <c r="F265" s="41" t="s">
        <v>10</v>
      </c>
      <c r="G265" s="41"/>
    </row>
    <row r="266" spans="1:13" ht="17.25" x14ac:dyDescent="0.2">
      <c r="C266" s="40" t="s">
        <v>22</v>
      </c>
      <c r="D266" s="40"/>
      <c r="E266" s="40"/>
      <c r="F266" s="39">
        <v>1384858.65</v>
      </c>
      <c r="G266" s="39"/>
      <c r="H266" s="34"/>
    </row>
    <row r="267" spans="1:13" ht="17.25" x14ac:dyDescent="0.2">
      <c r="C267" s="38" t="s">
        <v>21</v>
      </c>
      <c r="D267" s="38"/>
      <c r="E267" s="38"/>
      <c r="F267" s="37">
        <f>F14+F19</f>
        <v>0</v>
      </c>
      <c r="G267" s="37"/>
    </row>
    <row r="268" spans="1:13" ht="17.25" x14ac:dyDescent="0.2">
      <c r="C268" s="38" t="s">
        <v>20</v>
      </c>
      <c r="D268" s="38"/>
      <c r="E268" s="38"/>
      <c r="F268" s="37">
        <f>SUM(F269:G273)</f>
        <v>94041.89</v>
      </c>
      <c r="G268" s="37"/>
    </row>
    <row r="269" spans="1:13" ht="17.25" x14ac:dyDescent="0.2">
      <c r="A269" t="s">
        <v>19</v>
      </c>
      <c r="B269" s="6">
        <v>6</v>
      </c>
      <c r="C269" s="36" t="s">
        <v>19</v>
      </c>
      <c r="D269" s="36"/>
      <c r="E269" s="36"/>
      <c r="F269" s="35">
        <f>SUMIF('[1]TCE - ANEXO IV - Preencher'!$D$1:$D$65536,'CONTÁBIL- FINANCEIRA '!A269,'[1]TCE - ANEXO IV - Preencher'!$N$1:$N$65536)</f>
        <v>17777</v>
      </c>
      <c r="G269" s="35"/>
      <c r="H269" s="34"/>
    </row>
    <row r="270" spans="1:13" ht="17.25" x14ac:dyDescent="0.2">
      <c r="A270" t="s">
        <v>18</v>
      </c>
      <c r="B270" s="6">
        <v>6</v>
      </c>
      <c r="C270" s="36" t="s">
        <v>18</v>
      </c>
      <c r="D270" s="36"/>
      <c r="E270" s="36"/>
      <c r="F270" s="35">
        <f>SUMIF('[1]TCE - ANEXO IV - Preencher'!$D$1:$D$65536,'CONTÁBIL- FINANCEIRA '!A270,'[1]TCE - ANEXO IV - Preencher'!$N$1:$N$65536)</f>
        <v>26374.18</v>
      </c>
      <c r="G270" s="35"/>
      <c r="H270" s="34"/>
    </row>
    <row r="271" spans="1:13" ht="18" customHeight="1" x14ac:dyDescent="0.2">
      <c r="A271" t="s">
        <v>17</v>
      </c>
      <c r="B271" s="6">
        <v>7</v>
      </c>
      <c r="C271" s="36" t="s">
        <v>17</v>
      </c>
      <c r="D271" s="36"/>
      <c r="E271" s="36"/>
      <c r="F271" s="35">
        <f>SUMIF('[1]TCE - ANEXO IV - Preencher'!$D$1:$D$65536,'CONTÁBIL- FINANCEIRA '!A271,'[1]TCE - ANEXO IV - Preencher'!$N$1:$N$65536)</f>
        <v>0</v>
      </c>
      <c r="G271" s="35"/>
      <c r="H271" s="34"/>
    </row>
    <row r="272" spans="1:13" ht="17.25" x14ac:dyDescent="0.2">
      <c r="A272" t="s">
        <v>16</v>
      </c>
      <c r="B272" s="6">
        <v>6</v>
      </c>
      <c r="C272" s="36" t="s">
        <v>16</v>
      </c>
      <c r="D272" s="36"/>
      <c r="E272" s="36"/>
      <c r="F272" s="35">
        <f>SUMIF('[1]TCE - ANEXO IV - Preencher'!$D$1:$D$65536,'CONTÁBIL- FINANCEIRA '!A272,'[1]TCE - ANEXO IV - Preencher'!$N$1:$N$65536)</f>
        <v>0</v>
      </c>
      <c r="G272" s="35"/>
      <c r="H272" s="34"/>
    </row>
    <row r="273" spans="1:11" ht="17.25" x14ac:dyDescent="0.2">
      <c r="A273" t="s">
        <v>15</v>
      </c>
      <c r="B273" s="6">
        <v>6</v>
      </c>
      <c r="C273" s="36" t="s">
        <v>15</v>
      </c>
      <c r="D273" s="36"/>
      <c r="E273" s="36"/>
      <c r="F273" s="35">
        <f>SUMIF('[1]TCE - ANEXO IV - Preencher'!$D$1:$D$65536,'CONTÁBIL- FINANCEIRA '!A273,'[1]TCE - ANEXO IV - Preencher'!$N$1:$N$65536)</f>
        <v>49890.71</v>
      </c>
      <c r="G273" s="35"/>
      <c r="H273" s="34"/>
    </row>
    <row r="274" spans="1:11" ht="18.75" x14ac:dyDescent="0.2">
      <c r="C274" s="23" t="s">
        <v>14</v>
      </c>
      <c r="D274" s="23"/>
      <c r="E274" s="23"/>
      <c r="F274" s="22">
        <f>F266+F267-F268</f>
        <v>1290816.76</v>
      </c>
      <c r="G274" s="22"/>
      <c r="J274" s="7"/>
      <c r="K274" s="7"/>
    </row>
    <row r="275" spans="1:11" ht="18.75" x14ac:dyDescent="0.2">
      <c r="C275" s="33"/>
      <c r="D275" s="32"/>
      <c r="E275" s="32"/>
      <c r="F275" s="28"/>
      <c r="G275" s="28"/>
    </row>
    <row r="276" spans="1:11" ht="18.75" x14ac:dyDescent="0.2">
      <c r="A276" t="s">
        <v>13</v>
      </c>
      <c r="C276" s="31"/>
      <c r="D276" s="29"/>
      <c r="E276" s="29"/>
      <c r="F276" s="28"/>
      <c r="G276" s="28"/>
      <c r="J276" s="7"/>
      <c r="K276" s="7"/>
    </row>
    <row r="277" spans="1:11" ht="21" x14ac:dyDescent="0.2">
      <c r="C277" s="30" t="s">
        <v>12</v>
      </c>
      <c r="D277" s="29"/>
      <c r="E277" s="29"/>
      <c r="F277" s="28"/>
      <c r="G277" s="28"/>
      <c r="J277" s="7"/>
      <c r="K277" s="7"/>
    </row>
    <row r="278" spans="1:11" ht="15.75" x14ac:dyDescent="0.2">
      <c r="C278" s="27" t="s">
        <v>11</v>
      </c>
      <c r="D278" s="27"/>
      <c r="E278" s="27"/>
      <c r="F278" s="26" t="s">
        <v>10</v>
      </c>
      <c r="G278" s="26"/>
      <c r="J278" s="7"/>
      <c r="K278" s="7"/>
    </row>
    <row r="279" spans="1:11" ht="18.75" x14ac:dyDescent="0.2">
      <c r="C279" s="25" t="s">
        <v>9</v>
      </c>
      <c r="D279" s="25"/>
      <c r="E279" s="25"/>
      <c r="F279" s="24">
        <f>SUMIF('[1]TCE - ANEXO IV - Preencher'!$D$1:$D$65536,'CONTÁBIL- FINANCEIRA '!A276,'[1]TCE - ANEXO IV - Preencher'!$N$1:$N$65536)</f>
        <v>0</v>
      </c>
      <c r="G279" s="24"/>
      <c r="J279" s="7"/>
      <c r="K279" s="7"/>
    </row>
    <row r="280" spans="1:11" ht="18.75" x14ac:dyDescent="0.2">
      <c r="C280" s="23" t="s">
        <v>8</v>
      </c>
      <c r="D280" s="23"/>
      <c r="E280" s="23"/>
      <c r="F280" s="22">
        <f>F279</f>
        <v>0</v>
      </c>
      <c r="G280" s="22"/>
      <c r="J280" s="7"/>
      <c r="K280" s="7"/>
    </row>
    <row r="281" spans="1:11" ht="18.75" x14ac:dyDescent="0.2">
      <c r="C281" s="21" t="s">
        <v>7</v>
      </c>
      <c r="D281" s="20"/>
      <c r="E281" s="20"/>
      <c r="F281" s="19"/>
      <c r="G281" s="18"/>
      <c r="J281" s="7"/>
      <c r="K281" s="7"/>
    </row>
    <row r="282" spans="1:11" ht="15.75" x14ac:dyDescent="0.2">
      <c r="C282" s="17"/>
      <c r="D282" s="16"/>
      <c r="E282" s="15"/>
      <c r="F282" s="13"/>
      <c r="G282" s="13"/>
      <c r="J282" s="7"/>
      <c r="K282" s="7"/>
    </row>
    <row r="283" spans="1:11" ht="15.75" hidden="1" customHeight="1" x14ac:dyDescent="0.2">
      <c r="D283" s="4" t="s">
        <v>5</v>
      </c>
      <c r="E283" s="14" t="s">
        <v>6</v>
      </c>
      <c r="F283" s="13" t="s">
        <v>5</v>
      </c>
      <c r="G283" s="13"/>
      <c r="J283" s="7"/>
      <c r="K283" s="7"/>
    </row>
    <row r="284" spans="1:11" ht="25.5" hidden="1" x14ac:dyDescent="0.2">
      <c r="C284" s="12"/>
      <c r="D284" s="11" t="s">
        <v>4</v>
      </c>
      <c r="E284" s="10" t="s">
        <v>3</v>
      </c>
      <c r="F284" s="9" t="s">
        <v>2</v>
      </c>
      <c r="G284" s="8"/>
      <c r="J284" s="7"/>
      <c r="K284" s="7"/>
    </row>
    <row r="285" spans="1:11" hidden="1" x14ac:dyDescent="0.2">
      <c r="J285" s="7"/>
      <c r="K285" s="7"/>
    </row>
    <row r="286" spans="1:11" hidden="1" x14ac:dyDescent="0.2">
      <c r="J286" s="7"/>
      <c r="K286" s="7"/>
    </row>
    <row r="287" spans="1:11" hidden="1" x14ac:dyDescent="0.2">
      <c r="D287" s="4" t="s">
        <v>1</v>
      </c>
      <c r="J287" s="7"/>
      <c r="K287" s="7"/>
    </row>
    <row r="288" spans="1:11" hidden="1" x14ac:dyDescent="0.2">
      <c r="D288" s="4" t="s">
        <v>0</v>
      </c>
      <c r="J288" s="7"/>
      <c r="K288" s="7"/>
    </row>
    <row r="289" hidden="1" x14ac:dyDescent="0.2"/>
    <row r="290" hidden="1" x14ac:dyDescent="0.2"/>
    <row r="291" hidden="1" x14ac:dyDescent="0.2"/>
    <row r="292" x14ac:dyDescent="0.2"/>
    <row r="293" x14ac:dyDescent="0.2"/>
    <row r="294" hidden="1" x14ac:dyDescent="0.2"/>
    <row r="295" hidden="1" x14ac:dyDescent="0.2"/>
    <row r="296" hidden="1" x14ac:dyDescent="0.2"/>
    <row r="297" hidden="1" x14ac:dyDescent="0.2"/>
    <row r="298" hidden="1" x14ac:dyDescent="0.2"/>
    <row r="299" hidden="1" x14ac:dyDescent="0.2"/>
    <row r="300" hidden="1" x14ac:dyDescent="0.2"/>
    <row r="301" hidden="1" x14ac:dyDescent="0.2"/>
    <row r="302" hidden="1" x14ac:dyDescent="0.2"/>
    <row r="303" hidden="1" x14ac:dyDescent="0.2"/>
    <row r="304" hidden="1" x14ac:dyDescent="0.2"/>
    <row r="305" hidden="1" x14ac:dyDescent="0.2"/>
    <row r="306" hidden="1" x14ac:dyDescent="0.2"/>
    <row r="307" hidden="1" x14ac:dyDescent="0.2"/>
    <row r="308" x14ac:dyDescent="0.2"/>
  </sheetData>
  <mergeCells count="500">
    <mergeCell ref="C40:E40"/>
    <mergeCell ref="C44:E44"/>
    <mergeCell ref="C48:E48"/>
    <mergeCell ref="F48:G48"/>
    <mergeCell ref="F44:G44"/>
    <mergeCell ref="F40:G40"/>
    <mergeCell ref="F41:G41"/>
    <mergeCell ref="F42:G42"/>
    <mergeCell ref="C43:E43"/>
    <mergeCell ref="F43:G43"/>
    <mergeCell ref="F45:G45"/>
    <mergeCell ref="F46:G46"/>
    <mergeCell ref="C41:E41"/>
    <mergeCell ref="C42:E42"/>
    <mergeCell ref="C45:E45"/>
    <mergeCell ref="C46:E46"/>
    <mergeCell ref="C280:E280"/>
    <mergeCell ref="F280:G280"/>
    <mergeCell ref="C279:E279"/>
    <mergeCell ref="F279:G279"/>
    <mergeCell ref="C271:E271"/>
    <mergeCell ref="F271:G271"/>
    <mergeCell ref="C272:E272"/>
    <mergeCell ref="F272:G272"/>
    <mergeCell ref="C273:E273"/>
    <mergeCell ref="F273:G273"/>
    <mergeCell ref="C269:E269"/>
    <mergeCell ref="F269:G269"/>
    <mergeCell ref="C270:E270"/>
    <mergeCell ref="F270:G270"/>
    <mergeCell ref="F282:G282"/>
    <mergeCell ref="F283:G283"/>
    <mergeCell ref="C274:E274"/>
    <mergeCell ref="F274:G274"/>
    <mergeCell ref="C278:E278"/>
    <mergeCell ref="F278:G278"/>
    <mergeCell ref="C266:E266"/>
    <mergeCell ref="F266:G266"/>
    <mergeCell ref="C267:E267"/>
    <mergeCell ref="F267:G267"/>
    <mergeCell ref="C268:E268"/>
    <mergeCell ref="F268:G268"/>
    <mergeCell ref="C261:E261"/>
    <mergeCell ref="F261:G261"/>
    <mergeCell ref="C262:E262"/>
    <mergeCell ref="F262:G262"/>
    <mergeCell ref="C265:E265"/>
    <mergeCell ref="F265:G265"/>
    <mergeCell ref="C258:E258"/>
    <mergeCell ref="F258:G258"/>
    <mergeCell ref="C259:E259"/>
    <mergeCell ref="F259:G259"/>
    <mergeCell ref="C260:E260"/>
    <mergeCell ref="F260:G260"/>
    <mergeCell ref="C251:E251"/>
    <mergeCell ref="F251:G251"/>
    <mergeCell ref="C256:E256"/>
    <mergeCell ref="F256:G256"/>
    <mergeCell ref="C257:E257"/>
    <mergeCell ref="F257:G257"/>
    <mergeCell ref="C253:E253"/>
    <mergeCell ref="F253:G253"/>
    <mergeCell ref="C248:E248"/>
    <mergeCell ref="F248:G248"/>
    <mergeCell ref="C249:E249"/>
    <mergeCell ref="F249:G249"/>
    <mergeCell ref="C250:E250"/>
    <mergeCell ref="F250:G250"/>
    <mergeCell ref="C245:D245"/>
    <mergeCell ref="C246:E246"/>
    <mergeCell ref="F246:G246"/>
    <mergeCell ref="C243:E243"/>
    <mergeCell ref="F243:G243"/>
    <mergeCell ref="C247:E247"/>
    <mergeCell ref="F247:G247"/>
    <mergeCell ref="C240:E240"/>
    <mergeCell ref="F240:G240"/>
    <mergeCell ref="C241:E241"/>
    <mergeCell ref="F241:G241"/>
    <mergeCell ref="C242:E242"/>
    <mergeCell ref="F242:G242"/>
    <mergeCell ref="C235:E235"/>
    <mergeCell ref="F235:G235"/>
    <mergeCell ref="C236:E236"/>
    <mergeCell ref="C237:E237"/>
    <mergeCell ref="C238:D238"/>
    <mergeCell ref="C239:E239"/>
    <mergeCell ref="F239:G239"/>
    <mergeCell ref="C224:D224"/>
    <mergeCell ref="C226:D226"/>
    <mergeCell ref="F226:G226"/>
    <mergeCell ref="C233:E233"/>
    <mergeCell ref="F233:G233"/>
    <mergeCell ref="C234:E234"/>
    <mergeCell ref="F234:G234"/>
    <mergeCell ref="C220:E220"/>
    <mergeCell ref="F220:G220"/>
    <mergeCell ref="C231:E231"/>
    <mergeCell ref="F231:G231"/>
    <mergeCell ref="C227:G228"/>
    <mergeCell ref="C232:E232"/>
    <mergeCell ref="F232:G232"/>
    <mergeCell ref="F224:G224"/>
    <mergeCell ref="F225:G225"/>
    <mergeCell ref="C225:D225"/>
    <mergeCell ref="C216:E216"/>
    <mergeCell ref="F216:G216"/>
    <mergeCell ref="C217:E217"/>
    <mergeCell ref="F217:G217"/>
    <mergeCell ref="C218:E218"/>
    <mergeCell ref="F218:G218"/>
    <mergeCell ref="C213:E213"/>
    <mergeCell ref="F213:G213"/>
    <mergeCell ref="C214:E214"/>
    <mergeCell ref="F214:G214"/>
    <mergeCell ref="C215:E215"/>
    <mergeCell ref="F215:G215"/>
    <mergeCell ref="C207:E207"/>
    <mergeCell ref="F207:G207"/>
    <mergeCell ref="C208:E208"/>
    <mergeCell ref="F208:G208"/>
    <mergeCell ref="C212:E212"/>
    <mergeCell ref="F212:G212"/>
    <mergeCell ref="C204:E204"/>
    <mergeCell ref="F204:G204"/>
    <mergeCell ref="C205:E205"/>
    <mergeCell ref="F205:G205"/>
    <mergeCell ref="C206:E206"/>
    <mergeCell ref="F206:G206"/>
    <mergeCell ref="C199:E199"/>
    <mergeCell ref="F199:G199"/>
    <mergeCell ref="C200:E200"/>
    <mergeCell ref="F200:G200"/>
    <mergeCell ref="C201:E201"/>
    <mergeCell ref="F201:G201"/>
    <mergeCell ref="C193:D193"/>
    <mergeCell ref="E193:G193"/>
    <mergeCell ref="D195:E195"/>
    <mergeCell ref="C197:E197"/>
    <mergeCell ref="F197:G197"/>
    <mergeCell ref="C198:E198"/>
    <mergeCell ref="F198:G198"/>
    <mergeCell ref="D190:E190"/>
    <mergeCell ref="F190:F191"/>
    <mergeCell ref="G190:G191"/>
    <mergeCell ref="D191:E191"/>
    <mergeCell ref="C192:D192"/>
    <mergeCell ref="E192:G192"/>
    <mergeCell ref="C183:E183"/>
    <mergeCell ref="F183:G183"/>
    <mergeCell ref="C184:G184"/>
    <mergeCell ref="C187:C190"/>
    <mergeCell ref="D187:E187"/>
    <mergeCell ref="F187:G187"/>
    <mergeCell ref="D188:E188"/>
    <mergeCell ref="F188:F189"/>
    <mergeCell ref="G188:G189"/>
    <mergeCell ref="D189:E189"/>
    <mergeCell ref="C180:E180"/>
    <mergeCell ref="F180:G180"/>
    <mergeCell ref="C181:E181"/>
    <mergeCell ref="F181:G181"/>
    <mergeCell ref="C182:E182"/>
    <mergeCell ref="F182:G182"/>
    <mergeCell ref="C177:E177"/>
    <mergeCell ref="F177:G177"/>
    <mergeCell ref="C178:E178"/>
    <mergeCell ref="F178:G178"/>
    <mergeCell ref="C179:E179"/>
    <mergeCell ref="F179:G179"/>
    <mergeCell ref="C174:E174"/>
    <mergeCell ref="F174:G174"/>
    <mergeCell ref="C175:E175"/>
    <mergeCell ref="F175:G175"/>
    <mergeCell ref="C176:E176"/>
    <mergeCell ref="F176:G176"/>
    <mergeCell ref="C171:E171"/>
    <mergeCell ref="F171:G171"/>
    <mergeCell ref="C172:E172"/>
    <mergeCell ref="F172:G172"/>
    <mergeCell ref="C173:E173"/>
    <mergeCell ref="F173:G173"/>
    <mergeCell ref="C168:E168"/>
    <mergeCell ref="F168:G168"/>
    <mergeCell ref="C169:E169"/>
    <mergeCell ref="F169:G169"/>
    <mergeCell ref="C170:E170"/>
    <mergeCell ref="F170:G170"/>
    <mergeCell ref="C165:E165"/>
    <mergeCell ref="F165:G165"/>
    <mergeCell ref="C166:E166"/>
    <mergeCell ref="F166:G166"/>
    <mergeCell ref="C167:E167"/>
    <mergeCell ref="F167:G167"/>
    <mergeCell ref="C162:E162"/>
    <mergeCell ref="F162:G162"/>
    <mergeCell ref="C163:E163"/>
    <mergeCell ref="F163:G163"/>
    <mergeCell ref="C164:E164"/>
    <mergeCell ref="F164:G164"/>
    <mergeCell ref="C159:E159"/>
    <mergeCell ref="F159:G159"/>
    <mergeCell ref="C160:E160"/>
    <mergeCell ref="F160:G160"/>
    <mergeCell ref="C161:E161"/>
    <mergeCell ref="F161:G161"/>
    <mergeCell ref="C156:E156"/>
    <mergeCell ref="F156:G156"/>
    <mergeCell ref="C157:E157"/>
    <mergeCell ref="F157:G157"/>
    <mergeCell ref="C158:E158"/>
    <mergeCell ref="F158:G158"/>
    <mergeCell ref="C153:E153"/>
    <mergeCell ref="F153:G153"/>
    <mergeCell ref="C154:E154"/>
    <mergeCell ref="F154:G154"/>
    <mergeCell ref="C155:E155"/>
    <mergeCell ref="F155:G155"/>
    <mergeCell ref="C150:E150"/>
    <mergeCell ref="F150:G150"/>
    <mergeCell ref="C151:E151"/>
    <mergeCell ref="F151:G151"/>
    <mergeCell ref="C152:E152"/>
    <mergeCell ref="F152:G152"/>
    <mergeCell ref="C147:E147"/>
    <mergeCell ref="F147:G147"/>
    <mergeCell ref="C148:E148"/>
    <mergeCell ref="F148:G148"/>
    <mergeCell ref="C149:E149"/>
    <mergeCell ref="F149:G149"/>
    <mergeCell ref="C144:E144"/>
    <mergeCell ref="F144:G144"/>
    <mergeCell ref="C145:E145"/>
    <mergeCell ref="F145:G145"/>
    <mergeCell ref="C146:E146"/>
    <mergeCell ref="F146:G146"/>
    <mergeCell ref="C141:E141"/>
    <mergeCell ref="F141:G141"/>
    <mergeCell ref="C142:E142"/>
    <mergeCell ref="F142:G142"/>
    <mergeCell ref="C143:E143"/>
    <mergeCell ref="F143:G143"/>
    <mergeCell ref="C138:E138"/>
    <mergeCell ref="F138:G138"/>
    <mergeCell ref="C139:E139"/>
    <mergeCell ref="F139:G139"/>
    <mergeCell ref="C140:E140"/>
    <mergeCell ref="F140:G140"/>
    <mergeCell ref="C135:E135"/>
    <mergeCell ref="F135:G135"/>
    <mergeCell ref="C136:E136"/>
    <mergeCell ref="F136:G136"/>
    <mergeCell ref="C137:E137"/>
    <mergeCell ref="F137:G137"/>
    <mergeCell ref="C132:E132"/>
    <mergeCell ref="F132:G132"/>
    <mergeCell ref="C133:E133"/>
    <mergeCell ref="F133:G133"/>
    <mergeCell ref="C134:E134"/>
    <mergeCell ref="F134:G134"/>
    <mergeCell ref="C129:E129"/>
    <mergeCell ref="F129:G129"/>
    <mergeCell ref="C130:E130"/>
    <mergeCell ref="F130:G130"/>
    <mergeCell ref="C131:E131"/>
    <mergeCell ref="F131:G131"/>
    <mergeCell ref="C126:E126"/>
    <mergeCell ref="F126:G126"/>
    <mergeCell ref="C127:E127"/>
    <mergeCell ref="F127:G127"/>
    <mergeCell ref="C128:E128"/>
    <mergeCell ref="F128:G128"/>
    <mergeCell ref="C123:E123"/>
    <mergeCell ref="F123:G123"/>
    <mergeCell ref="C124:E124"/>
    <mergeCell ref="F124:G124"/>
    <mergeCell ref="C125:E125"/>
    <mergeCell ref="F125:G125"/>
    <mergeCell ref="C120:E120"/>
    <mergeCell ref="F120:G120"/>
    <mergeCell ref="C121:E121"/>
    <mergeCell ref="F121:G121"/>
    <mergeCell ref="C122:E122"/>
    <mergeCell ref="F122:G122"/>
    <mergeCell ref="C117:E117"/>
    <mergeCell ref="F117:G117"/>
    <mergeCell ref="C118:E118"/>
    <mergeCell ref="F118:G118"/>
    <mergeCell ref="C119:E119"/>
    <mergeCell ref="F119:G119"/>
    <mergeCell ref="C114:E114"/>
    <mergeCell ref="F114:G114"/>
    <mergeCell ref="C115:E115"/>
    <mergeCell ref="F115:G115"/>
    <mergeCell ref="C116:E116"/>
    <mergeCell ref="F116:G116"/>
    <mergeCell ref="C111:E111"/>
    <mergeCell ref="F111:G111"/>
    <mergeCell ref="C112:E112"/>
    <mergeCell ref="F112:G112"/>
    <mergeCell ref="C113:E113"/>
    <mergeCell ref="F113:G113"/>
    <mergeCell ref="C108:E108"/>
    <mergeCell ref="F108:G108"/>
    <mergeCell ref="C109:E109"/>
    <mergeCell ref="F109:G109"/>
    <mergeCell ref="C110:E110"/>
    <mergeCell ref="F110:G110"/>
    <mergeCell ref="C105:E105"/>
    <mergeCell ref="F105:G105"/>
    <mergeCell ref="C106:E106"/>
    <mergeCell ref="F106:G106"/>
    <mergeCell ref="C107:E107"/>
    <mergeCell ref="F107:G107"/>
    <mergeCell ref="C102:E102"/>
    <mergeCell ref="F102:G102"/>
    <mergeCell ref="C103:E103"/>
    <mergeCell ref="F103:G103"/>
    <mergeCell ref="C104:E104"/>
    <mergeCell ref="F104:G104"/>
    <mergeCell ref="C99:E99"/>
    <mergeCell ref="F99:G99"/>
    <mergeCell ref="C100:E100"/>
    <mergeCell ref="F100:G100"/>
    <mergeCell ref="C101:E101"/>
    <mergeCell ref="F101:G101"/>
    <mergeCell ref="C96:E96"/>
    <mergeCell ref="F96:G96"/>
    <mergeCell ref="C97:E97"/>
    <mergeCell ref="F97:G97"/>
    <mergeCell ref="C98:E98"/>
    <mergeCell ref="F98:G98"/>
    <mergeCell ref="G92:G93"/>
    <mergeCell ref="C94:D94"/>
    <mergeCell ref="E94:G94"/>
    <mergeCell ref="D93:E93"/>
    <mergeCell ref="C95:D95"/>
    <mergeCell ref="E95:G95"/>
    <mergeCell ref="F88:G88"/>
    <mergeCell ref="C89:C92"/>
    <mergeCell ref="D89:E89"/>
    <mergeCell ref="F89:G89"/>
    <mergeCell ref="D90:E90"/>
    <mergeCell ref="F90:F91"/>
    <mergeCell ref="G90:G91"/>
    <mergeCell ref="D91:E91"/>
    <mergeCell ref="D92:E92"/>
    <mergeCell ref="F92:F93"/>
    <mergeCell ref="C84:E84"/>
    <mergeCell ref="F84:G84"/>
    <mergeCell ref="C85:E85"/>
    <mergeCell ref="F85:G85"/>
    <mergeCell ref="F86:G86"/>
    <mergeCell ref="F87:G87"/>
    <mergeCell ref="C81:E81"/>
    <mergeCell ref="F81:G81"/>
    <mergeCell ref="C82:E82"/>
    <mergeCell ref="F82:G82"/>
    <mergeCell ref="C83:E83"/>
    <mergeCell ref="F83:G83"/>
    <mergeCell ref="C78:E78"/>
    <mergeCell ref="F78:G78"/>
    <mergeCell ref="C79:E79"/>
    <mergeCell ref="F79:G79"/>
    <mergeCell ref="C80:E80"/>
    <mergeCell ref="F80:G80"/>
    <mergeCell ref="C75:E75"/>
    <mergeCell ref="F75:G75"/>
    <mergeCell ref="C76:E76"/>
    <mergeCell ref="F76:G76"/>
    <mergeCell ref="C77:E77"/>
    <mergeCell ref="F77:G77"/>
    <mergeCell ref="C72:E72"/>
    <mergeCell ref="F72:G72"/>
    <mergeCell ref="C73:E73"/>
    <mergeCell ref="F73:G73"/>
    <mergeCell ref="C74:E74"/>
    <mergeCell ref="F74:G74"/>
    <mergeCell ref="C69:E69"/>
    <mergeCell ref="F69:G69"/>
    <mergeCell ref="C70:E70"/>
    <mergeCell ref="F70:G70"/>
    <mergeCell ref="C71:E71"/>
    <mergeCell ref="F71:G71"/>
    <mergeCell ref="C66:E66"/>
    <mergeCell ref="F66:G66"/>
    <mergeCell ref="C67:E67"/>
    <mergeCell ref="F67:G67"/>
    <mergeCell ref="C68:E68"/>
    <mergeCell ref="F68:G68"/>
    <mergeCell ref="C63:E63"/>
    <mergeCell ref="F63:G63"/>
    <mergeCell ref="C64:E64"/>
    <mergeCell ref="F64:G64"/>
    <mergeCell ref="C65:E65"/>
    <mergeCell ref="F65:G65"/>
    <mergeCell ref="C60:E60"/>
    <mergeCell ref="F60:G60"/>
    <mergeCell ref="C61:E61"/>
    <mergeCell ref="F61:G61"/>
    <mergeCell ref="C62:E62"/>
    <mergeCell ref="F62:G62"/>
    <mergeCell ref="C57:E57"/>
    <mergeCell ref="F57:G57"/>
    <mergeCell ref="C58:E58"/>
    <mergeCell ref="F58:G58"/>
    <mergeCell ref="C59:E59"/>
    <mergeCell ref="F59:G59"/>
    <mergeCell ref="C47:E47"/>
    <mergeCell ref="F47:G47"/>
    <mergeCell ref="C55:E55"/>
    <mergeCell ref="F55:G55"/>
    <mergeCell ref="C56:E56"/>
    <mergeCell ref="F56:G56"/>
    <mergeCell ref="C49:E49"/>
    <mergeCell ref="C50:E50"/>
    <mergeCell ref="C53:E53"/>
    <mergeCell ref="F53:G53"/>
    <mergeCell ref="C39:E39"/>
    <mergeCell ref="F39:G39"/>
    <mergeCell ref="C38:E38"/>
    <mergeCell ref="F38:G38"/>
    <mergeCell ref="C54:E54"/>
    <mergeCell ref="F54:G54"/>
    <mergeCell ref="C52:E52"/>
    <mergeCell ref="F52:G52"/>
    <mergeCell ref="C51:E51"/>
    <mergeCell ref="F51:G51"/>
    <mergeCell ref="C33:E33"/>
    <mergeCell ref="F33:G33"/>
    <mergeCell ref="C34:E34"/>
    <mergeCell ref="F34:G34"/>
    <mergeCell ref="F49:G49"/>
    <mergeCell ref="F50:G50"/>
    <mergeCell ref="C36:E36"/>
    <mergeCell ref="F36:G36"/>
    <mergeCell ref="C37:E37"/>
    <mergeCell ref="F37:G37"/>
    <mergeCell ref="C35:E35"/>
    <mergeCell ref="F35:G35"/>
    <mergeCell ref="C29:E29"/>
    <mergeCell ref="F29:G29"/>
    <mergeCell ref="C30:E30"/>
    <mergeCell ref="F30:G30"/>
    <mergeCell ref="C31:E31"/>
    <mergeCell ref="F31:G31"/>
    <mergeCell ref="C32:E32"/>
    <mergeCell ref="F32:G32"/>
    <mergeCell ref="C25:E25"/>
    <mergeCell ref="F25:G25"/>
    <mergeCell ref="C26:E26"/>
    <mergeCell ref="C27:E27"/>
    <mergeCell ref="F27:G27"/>
    <mergeCell ref="C28:E28"/>
    <mergeCell ref="F28:G28"/>
    <mergeCell ref="C22:E22"/>
    <mergeCell ref="F22:G22"/>
    <mergeCell ref="C23:E23"/>
    <mergeCell ref="F23:G23"/>
    <mergeCell ref="C24:E24"/>
    <mergeCell ref="F24:G24"/>
    <mergeCell ref="C19:E19"/>
    <mergeCell ref="F19:G19"/>
    <mergeCell ref="C20:E20"/>
    <mergeCell ref="F20:G20"/>
    <mergeCell ref="C21:E21"/>
    <mergeCell ref="F21:G21"/>
    <mergeCell ref="C16:E16"/>
    <mergeCell ref="F16:G16"/>
    <mergeCell ref="C17:E17"/>
    <mergeCell ref="F17:G17"/>
    <mergeCell ref="C18:E18"/>
    <mergeCell ref="F18:G18"/>
    <mergeCell ref="C15:E15"/>
    <mergeCell ref="F15:G15"/>
    <mergeCell ref="F11:G11"/>
    <mergeCell ref="C9:E9"/>
    <mergeCell ref="F4:F5"/>
    <mergeCell ref="C14:E14"/>
    <mergeCell ref="F14:G14"/>
    <mergeCell ref="C10:E10"/>
    <mergeCell ref="C1:C4"/>
    <mergeCell ref="D1:E1"/>
    <mergeCell ref="D5:E5"/>
    <mergeCell ref="C12:E12"/>
    <mergeCell ref="F12:G12"/>
    <mergeCell ref="F10:G10"/>
    <mergeCell ref="F1:G1"/>
    <mergeCell ref="F2:F3"/>
    <mergeCell ref="G2:G3"/>
    <mergeCell ref="C13:E13"/>
    <mergeCell ref="F13:G13"/>
    <mergeCell ref="I4:J4"/>
    <mergeCell ref="I5:J5"/>
    <mergeCell ref="C6:D6"/>
    <mergeCell ref="C7:D7"/>
    <mergeCell ref="C11:E11"/>
    <mergeCell ref="C8:E8"/>
    <mergeCell ref="F8:G8"/>
    <mergeCell ref="G4:G5"/>
  </mergeCells>
  <conditionalFormatting sqref="G7">
    <cfRule type="expression" dxfId="1" priority="2" stopIfTrue="1">
      <formula>MOD(ROW(),2)=0</formula>
    </cfRule>
  </conditionalFormatting>
  <conditionalFormatting sqref="F180:G180 F177:G178">
    <cfRule type="cellIs" dxfId="0" priority="1" stopIfTrue="1" operator="lessThan">
      <formula>0</formula>
    </cfRule>
  </conditionalFormatting>
  <dataValidations count="1">
    <dataValidation type="list" allowBlank="1" showErrorMessage="1" sqref="G6 JC6 SY6 ACU6 AMQ6 AWM6 BGI6 BQE6 CAA6 CJW6 CTS6 DDO6 DNK6 DXG6 EHC6 EQY6 FAU6 FKQ6 FUM6 GEI6 GOE6 GYA6 HHW6 HRS6 IBO6 ILK6 IVG6 JFC6 JOY6 JYU6 KIQ6 KSM6 LCI6 LME6 LWA6 MFW6 MPS6 MZO6 NJK6 NTG6 ODC6 OMY6 OWU6 PGQ6 PQM6 QAI6 QKE6 QUA6 RDW6 RNS6 RXO6 SHK6 SRG6 TBC6 TKY6 TUU6 UEQ6 UOM6 UYI6 VIE6 VSA6 WBW6 WLS6 WVO6 G65542 JC65542 SY65542 ACU65542 AMQ65542 AWM65542 BGI65542 BQE65542 CAA65542 CJW65542 CTS65542 DDO65542 DNK65542 DXG65542 EHC65542 EQY65542 FAU65542 FKQ65542 FUM65542 GEI65542 GOE65542 GYA65542 HHW65542 HRS65542 IBO65542 ILK65542 IVG65542 JFC65542 JOY65542 JYU65542 KIQ65542 KSM65542 LCI65542 LME65542 LWA65542 MFW65542 MPS65542 MZO65542 NJK65542 NTG65542 ODC65542 OMY65542 OWU65542 PGQ65542 PQM65542 QAI65542 QKE65542 QUA65542 RDW65542 RNS65542 RXO65542 SHK65542 SRG65542 TBC65542 TKY65542 TUU65542 UEQ65542 UOM65542 UYI65542 VIE65542 VSA65542 WBW65542 WLS65542 WVO65542 G131078 JC131078 SY131078 ACU131078 AMQ131078 AWM131078 BGI131078 BQE131078 CAA131078 CJW131078 CTS131078 DDO131078 DNK131078 DXG131078 EHC131078 EQY131078 FAU131078 FKQ131078 FUM131078 GEI131078 GOE131078 GYA131078 HHW131078 HRS131078 IBO131078 ILK131078 IVG131078 JFC131078 JOY131078 JYU131078 KIQ131078 KSM131078 LCI131078 LME131078 LWA131078 MFW131078 MPS131078 MZO131078 NJK131078 NTG131078 ODC131078 OMY131078 OWU131078 PGQ131078 PQM131078 QAI131078 QKE131078 QUA131078 RDW131078 RNS131078 RXO131078 SHK131078 SRG131078 TBC131078 TKY131078 TUU131078 UEQ131078 UOM131078 UYI131078 VIE131078 VSA131078 WBW131078 WLS131078 WVO131078 G196614 JC196614 SY196614 ACU196614 AMQ196614 AWM196614 BGI196614 BQE196614 CAA196614 CJW196614 CTS196614 DDO196614 DNK196614 DXG196614 EHC196614 EQY196614 FAU196614 FKQ196614 FUM196614 GEI196614 GOE196614 GYA196614 HHW196614 HRS196614 IBO196614 ILK196614 IVG196614 JFC196614 JOY196614 JYU196614 KIQ196614 KSM196614 LCI196614 LME196614 LWA196614 MFW196614 MPS196614 MZO196614 NJK196614 NTG196614 ODC196614 OMY196614 OWU196614 PGQ196614 PQM196614 QAI196614 QKE196614 QUA196614 RDW196614 RNS196614 RXO196614 SHK196614 SRG196614 TBC196614 TKY196614 TUU196614 UEQ196614 UOM196614 UYI196614 VIE196614 VSA196614 WBW196614 WLS196614 WVO196614 G262150 JC262150 SY262150 ACU262150 AMQ262150 AWM262150 BGI262150 BQE262150 CAA262150 CJW262150 CTS262150 DDO262150 DNK262150 DXG262150 EHC262150 EQY262150 FAU262150 FKQ262150 FUM262150 GEI262150 GOE262150 GYA262150 HHW262150 HRS262150 IBO262150 ILK262150 IVG262150 JFC262150 JOY262150 JYU262150 KIQ262150 KSM262150 LCI262150 LME262150 LWA262150 MFW262150 MPS262150 MZO262150 NJK262150 NTG262150 ODC262150 OMY262150 OWU262150 PGQ262150 PQM262150 QAI262150 QKE262150 QUA262150 RDW262150 RNS262150 RXO262150 SHK262150 SRG262150 TBC262150 TKY262150 TUU262150 UEQ262150 UOM262150 UYI262150 VIE262150 VSA262150 WBW262150 WLS262150 WVO262150 G327686 JC327686 SY327686 ACU327686 AMQ327686 AWM327686 BGI327686 BQE327686 CAA327686 CJW327686 CTS327686 DDO327686 DNK327686 DXG327686 EHC327686 EQY327686 FAU327686 FKQ327686 FUM327686 GEI327686 GOE327686 GYA327686 HHW327686 HRS327686 IBO327686 ILK327686 IVG327686 JFC327686 JOY327686 JYU327686 KIQ327686 KSM327686 LCI327686 LME327686 LWA327686 MFW327686 MPS327686 MZO327686 NJK327686 NTG327686 ODC327686 OMY327686 OWU327686 PGQ327686 PQM327686 QAI327686 QKE327686 QUA327686 RDW327686 RNS327686 RXO327686 SHK327686 SRG327686 TBC327686 TKY327686 TUU327686 UEQ327686 UOM327686 UYI327686 VIE327686 VSA327686 WBW327686 WLS327686 WVO327686 G393222 JC393222 SY393222 ACU393222 AMQ393222 AWM393222 BGI393222 BQE393222 CAA393222 CJW393222 CTS393222 DDO393222 DNK393222 DXG393222 EHC393222 EQY393222 FAU393222 FKQ393222 FUM393222 GEI393222 GOE393222 GYA393222 HHW393222 HRS393222 IBO393222 ILK393222 IVG393222 JFC393222 JOY393222 JYU393222 KIQ393222 KSM393222 LCI393222 LME393222 LWA393222 MFW393222 MPS393222 MZO393222 NJK393222 NTG393222 ODC393222 OMY393222 OWU393222 PGQ393222 PQM393222 QAI393222 QKE393222 QUA393222 RDW393222 RNS393222 RXO393222 SHK393222 SRG393222 TBC393222 TKY393222 TUU393222 UEQ393222 UOM393222 UYI393222 VIE393222 VSA393222 WBW393222 WLS393222 WVO393222 G458758 JC458758 SY458758 ACU458758 AMQ458758 AWM458758 BGI458758 BQE458758 CAA458758 CJW458758 CTS458758 DDO458758 DNK458758 DXG458758 EHC458758 EQY458758 FAU458758 FKQ458758 FUM458758 GEI458758 GOE458758 GYA458758 HHW458758 HRS458758 IBO458758 ILK458758 IVG458758 JFC458758 JOY458758 JYU458758 KIQ458758 KSM458758 LCI458758 LME458758 LWA458758 MFW458758 MPS458758 MZO458758 NJK458758 NTG458758 ODC458758 OMY458758 OWU458758 PGQ458758 PQM458758 QAI458758 QKE458758 QUA458758 RDW458758 RNS458758 RXO458758 SHK458758 SRG458758 TBC458758 TKY458758 TUU458758 UEQ458758 UOM458758 UYI458758 VIE458758 VSA458758 WBW458758 WLS458758 WVO458758 G524294 JC524294 SY524294 ACU524294 AMQ524294 AWM524294 BGI524294 BQE524294 CAA524294 CJW524294 CTS524294 DDO524294 DNK524294 DXG524294 EHC524294 EQY524294 FAU524294 FKQ524294 FUM524294 GEI524294 GOE524294 GYA524294 HHW524294 HRS524294 IBO524294 ILK524294 IVG524294 JFC524294 JOY524294 JYU524294 KIQ524294 KSM524294 LCI524294 LME524294 LWA524294 MFW524294 MPS524294 MZO524294 NJK524294 NTG524294 ODC524294 OMY524294 OWU524294 PGQ524294 PQM524294 QAI524294 QKE524294 QUA524294 RDW524294 RNS524294 RXO524294 SHK524294 SRG524294 TBC524294 TKY524294 TUU524294 UEQ524294 UOM524294 UYI524294 VIE524294 VSA524294 WBW524294 WLS524294 WVO524294 G589830 JC589830 SY589830 ACU589830 AMQ589830 AWM589830 BGI589830 BQE589830 CAA589830 CJW589830 CTS589830 DDO589830 DNK589830 DXG589830 EHC589830 EQY589830 FAU589830 FKQ589830 FUM589830 GEI589830 GOE589830 GYA589830 HHW589830 HRS589830 IBO589830 ILK589830 IVG589830 JFC589830 JOY589830 JYU589830 KIQ589830 KSM589830 LCI589830 LME589830 LWA589830 MFW589830 MPS589830 MZO589830 NJK589830 NTG589830 ODC589830 OMY589830 OWU589830 PGQ589830 PQM589830 QAI589830 QKE589830 QUA589830 RDW589830 RNS589830 RXO589830 SHK589830 SRG589830 TBC589830 TKY589830 TUU589830 UEQ589830 UOM589830 UYI589830 VIE589830 VSA589830 WBW589830 WLS589830 WVO589830 G655366 JC655366 SY655366 ACU655366 AMQ655366 AWM655366 BGI655366 BQE655366 CAA655366 CJW655366 CTS655366 DDO655366 DNK655366 DXG655366 EHC655366 EQY655366 FAU655366 FKQ655366 FUM655366 GEI655366 GOE655366 GYA655366 HHW655366 HRS655366 IBO655366 ILK655366 IVG655366 JFC655366 JOY655366 JYU655366 KIQ655366 KSM655366 LCI655366 LME655366 LWA655366 MFW655366 MPS655366 MZO655366 NJK655366 NTG655366 ODC655366 OMY655366 OWU655366 PGQ655366 PQM655366 QAI655366 QKE655366 QUA655366 RDW655366 RNS655366 RXO655366 SHK655366 SRG655366 TBC655366 TKY655366 TUU655366 UEQ655366 UOM655366 UYI655366 VIE655366 VSA655366 WBW655366 WLS655366 WVO655366 G720902 JC720902 SY720902 ACU720902 AMQ720902 AWM720902 BGI720902 BQE720902 CAA720902 CJW720902 CTS720902 DDO720902 DNK720902 DXG720902 EHC720902 EQY720902 FAU720902 FKQ720902 FUM720902 GEI720902 GOE720902 GYA720902 HHW720902 HRS720902 IBO720902 ILK720902 IVG720902 JFC720902 JOY720902 JYU720902 KIQ720902 KSM720902 LCI720902 LME720902 LWA720902 MFW720902 MPS720902 MZO720902 NJK720902 NTG720902 ODC720902 OMY720902 OWU720902 PGQ720902 PQM720902 QAI720902 QKE720902 QUA720902 RDW720902 RNS720902 RXO720902 SHK720902 SRG720902 TBC720902 TKY720902 TUU720902 UEQ720902 UOM720902 UYI720902 VIE720902 VSA720902 WBW720902 WLS720902 WVO720902 G786438 JC786438 SY786438 ACU786438 AMQ786438 AWM786438 BGI786438 BQE786438 CAA786438 CJW786438 CTS786438 DDO786438 DNK786438 DXG786438 EHC786438 EQY786438 FAU786438 FKQ786438 FUM786438 GEI786438 GOE786438 GYA786438 HHW786438 HRS786438 IBO786438 ILK786438 IVG786438 JFC786438 JOY786438 JYU786438 KIQ786438 KSM786438 LCI786438 LME786438 LWA786438 MFW786438 MPS786438 MZO786438 NJK786438 NTG786438 ODC786438 OMY786438 OWU786438 PGQ786438 PQM786438 QAI786438 QKE786438 QUA786438 RDW786438 RNS786438 RXO786438 SHK786438 SRG786438 TBC786438 TKY786438 TUU786438 UEQ786438 UOM786438 UYI786438 VIE786438 VSA786438 WBW786438 WLS786438 WVO786438 G851974 JC851974 SY851974 ACU851974 AMQ851974 AWM851974 BGI851974 BQE851974 CAA851974 CJW851974 CTS851974 DDO851974 DNK851974 DXG851974 EHC851974 EQY851974 FAU851974 FKQ851974 FUM851974 GEI851974 GOE851974 GYA851974 HHW851974 HRS851974 IBO851974 ILK851974 IVG851974 JFC851974 JOY851974 JYU851974 KIQ851974 KSM851974 LCI851974 LME851974 LWA851974 MFW851974 MPS851974 MZO851974 NJK851974 NTG851974 ODC851974 OMY851974 OWU851974 PGQ851974 PQM851974 QAI851974 QKE851974 QUA851974 RDW851974 RNS851974 RXO851974 SHK851974 SRG851974 TBC851974 TKY851974 TUU851974 UEQ851974 UOM851974 UYI851974 VIE851974 VSA851974 WBW851974 WLS851974 WVO851974 G917510 JC917510 SY917510 ACU917510 AMQ917510 AWM917510 BGI917510 BQE917510 CAA917510 CJW917510 CTS917510 DDO917510 DNK917510 DXG917510 EHC917510 EQY917510 FAU917510 FKQ917510 FUM917510 GEI917510 GOE917510 GYA917510 HHW917510 HRS917510 IBO917510 ILK917510 IVG917510 JFC917510 JOY917510 JYU917510 KIQ917510 KSM917510 LCI917510 LME917510 LWA917510 MFW917510 MPS917510 MZO917510 NJK917510 NTG917510 ODC917510 OMY917510 OWU917510 PGQ917510 PQM917510 QAI917510 QKE917510 QUA917510 RDW917510 RNS917510 RXO917510 SHK917510 SRG917510 TBC917510 TKY917510 TUU917510 UEQ917510 UOM917510 UYI917510 VIE917510 VSA917510 WBW917510 WLS917510 WVO917510 G983046 JC983046 SY983046 ACU983046 AMQ983046 AWM983046 BGI983046 BQE983046 CAA983046 CJW983046 CTS983046 DDO983046 DNK983046 DXG983046 EHC983046 EQY983046 FAU983046 FKQ983046 FUM983046 GEI983046 GOE983046 GYA983046 HHW983046 HRS983046 IBO983046 ILK983046 IVG983046 JFC983046 JOY983046 JYU983046 KIQ983046 KSM983046 LCI983046 LME983046 LWA983046 MFW983046 MPS983046 MZO983046 NJK983046 NTG983046 ODC983046 OMY983046 OWU983046 PGQ983046 PQM983046 QAI983046 QKE983046 QUA983046 RDW983046 RNS983046 RXO983046 SHK983046 SRG983046 TBC983046 TKY983046 TUU983046 UEQ983046 UOM983046 UYI983046 VIE983046 VSA983046 WBW983046 WLS983046 WVO983046" xr:uid="{3D40F89E-13F8-4004-B4A5-EEFDDD510FE2}">
      <formula1>$D$287:$D$288</formula1>
      <formula2>0</formula2>
    </dataValidation>
  </dataValidations>
  <printOptions horizontalCentered="1"/>
  <pageMargins left="0.59027777777777779" right="0" top="0.17" bottom="0" header="0.19" footer="0.19"/>
  <pageSetup paperSize="9" scale="47" firstPageNumber="0" orientation="portrait" horizontalDpi="300" verticalDpi="300" r:id="rId1"/>
  <headerFooter alignWithMargins="0"/>
  <rowBreaks count="2" manualBreakCount="2">
    <brk id="88" min="2" max="6" man="1"/>
    <brk id="186" min="2" max="6"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1</vt:i4>
      </vt:variant>
      <vt:variant>
        <vt:lpstr>Intervalos Nomeados</vt:lpstr>
      </vt:variant>
      <vt:variant>
        <vt:i4>8</vt:i4>
      </vt:variant>
    </vt:vector>
  </HeadingPairs>
  <TitlesOfParts>
    <vt:vector size="9" baseType="lpstr">
      <vt:lpstr>CONTÁBIL- FINANCEIRA </vt:lpstr>
      <vt:lpstr>'CONTÁBIL- FINANCEIRA '!Area_de_impressao</vt:lpstr>
      <vt:lpstr>'CONTÁBIL- FINANCEIRA '!Excel_BuiltIn__FilterDatabase</vt:lpstr>
      <vt:lpstr>NÃO</vt:lpstr>
      <vt:lpstr>'CONTÁBIL- FINANCEIRA '!Print_Area_0</vt:lpstr>
      <vt:lpstr>'CONTÁBIL- FINANCEIRA '!Print_Area_0_0</vt:lpstr>
      <vt:lpstr>'CONTÁBIL- FINANCEIRA '!Print_Area_0_0_0</vt:lpstr>
      <vt:lpstr>'CONTÁBIL- FINANCEIRA '!Print_Area_0_0_0_0</vt:lpstr>
      <vt:lpstr>'CONTÁBIL- FINANCEIRA '!Print_Area_0_0_0_0_0</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2020-07-12T20:46:39Z</dcterms:created>
  <dcterms:modified xsi:type="dcterms:W3CDTF">2020-07-12T20:47:48Z</dcterms:modified>
</cp:coreProperties>
</file>